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khum\Documents\作業中\2024\0325_算定シート修正\"/>
    </mc:Choice>
  </mc:AlternateContent>
  <bookViews>
    <workbookView xWindow="0" yWindow="0" windowWidth="18675" windowHeight="7965"/>
  </bookViews>
  <sheets>
    <sheet name="算定シート" sheetId="1" r:id="rId1"/>
    <sheet name="別添（財産目録）" sheetId="2" r:id="rId2"/>
    <sheet name="テーブル_デフレーター" sheetId="5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D58" i="1"/>
  <c r="D33" i="1"/>
  <c r="D32" i="1"/>
  <c r="D30" i="1"/>
  <c r="D26" i="1"/>
  <c r="D31" i="1" s="1"/>
  <c r="D11" i="1"/>
  <c r="D74" i="1" s="1"/>
  <c r="J104" i="2"/>
  <c r="I104" i="2"/>
  <c r="H104" i="2"/>
  <c r="H105" i="2" s="1"/>
  <c r="J91" i="2"/>
  <c r="I91" i="2"/>
  <c r="I105" i="2" s="1"/>
  <c r="H91" i="2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I46" i="1"/>
  <c r="S45" i="1"/>
  <c r="W43" i="1"/>
  <c r="W46" i="1"/>
  <c r="S46" i="1"/>
  <c r="L46" i="1"/>
  <c r="U43" i="1"/>
  <c r="U42" i="1"/>
  <c r="P43" i="1"/>
  <c r="L42" i="1"/>
  <c r="L43" i="1"/>
  <c r="W42" i="1"/>
  <c r="I43" i="1"/>
  <c r="I42" i="1"/>
  <c r="S43" i="1"/>
  <c r="S44" i="1"/>
  <c r="P45" i="1"/>
  <c r="Z42" i="1"/>
  <c r="W44" i="1"/>
  <c r="U46" i="1"/>
  <c r="Z46" i="1" s="1"/>
  <c r="X46" i="1"/>
  <c r="P46" i="1"/>
  <c r="P44" i="1"/>
  <c r="W45" i="1"/>
  <c r="I44" i="1"/>
  <c r="L45" i="1"/>
  <c r="U44" i="1"/>
  <c r="Z44" i="1" s="1"/>
  <c r="U45" i="1"/>
  <c r="L44" i="1"/>
  <c r="P42" i="1"/>
  <c r="I45" i="1"/>
  <c r="I66" i="2" l="1"/>
  <c r="I67" i="2" s="1"/>
  <c r="H66" i="2"/>
  <c r="D34" i="1"/>
  <c r="D75" i="1" s="1"/>
  <c r="J66" i="2"/>
  <c r="J67" i="2" s="1"/>
  <c r="N67" i="2"/>
  <c r="M67" i="2"/>
  <c r="H67" i="2"/>
  <c r="H106" i="2" s="1"/>
  <c r="I106" i="2"/>
  <c r="J105" i="2"/>
  <c r="Z45" i="1"/>
  <c r="AA46" i="1"/>
  <c r="M44" i="1"/>
  <c r="Q42" i="1"/>
  <c r="M45" i="1"/>
  <c r="X43" i="1"/>
  <c r="M43" i="1"/>
  <c r="Q46" i="1"/>
  <c r="X44" i="1"/>
  <c r="Q45" i="1"/>
  <c r="Q43" i="1"/>
  <c r="Q44" i="1"/>
  <c r="AA44" i="1"/>
  <c r="R42" i="1"/>
  <c r="Z43" i="1"/>
  <c r="M42" i="1"/>
  <c r="X42" i="1"/>
  <c r="M46" i="1"/>
  <c r="N46" i="1" s="1"/>
  <c r="X45" i="1"/>
  <c r="J106" i="2" l="1"/>
  <c r="R44" i="1"/>
  <c r="N45" i="1"/>
  <c r="AA42" i="1"/>
  <c r="R45" i="1"/>
  <c r="N44" i="1"/>
  <c r="AA43" i="1"/>
  <c r="N42" i="1"/>
  <c r="R46" i="1"/>
  <c r="N43" i="1"/>
  <c r="AA45" i="1"/>
  <c r="S42" i="1"/>
  <c r="R43" i="1"/>
  <c r="AA47" i="1" l="1"/>
  <c r="D57" i="1" s="1"/>
  <c r="S47" i="1"/>
  <c r="D56" i="1" s="1"/>
  <c r="D59" i="1" l="1"/>
  <c r="D69" i="1"/>
  <c r="D76" i="1" s="1"/>
  <c r="G69" i="1" l="1"/>
  <c r="D78" i="1" s="1"/>
  <c r="D77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<sst xmlns="http://schemas.openxmlformats.org/spreadsheetml/2006/main" count="231" uniqueCount="206">
  <si>
    <t>年度</t>
  </si>
  <si>
    <t>建設工事費デフレーター</t>
    <phoneticPr fontId="4"/>
  </si>
  <si>
    <t>2022年と比較した伸び率</t>
    <phoneticPr fontId="3"/>
  </si>
  <si>
    <t>（建設総合指数）</t>
  </si>
  <si>
    <t>（別添）</t>
    <rPh sb="1" eb="3">
      <t>ベッテン</t>
    </rPh>
    <phoneticPr fontId="3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</si>
  <si>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</si>
  <si>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令和6年3月31日現在</t>
    <phoneticPr fontId="3"/>
  </si>
  <si>
    <t>（単位：円）</t>
    <rPh sb="1" eb="3">
      <t>タンイ</t>
    </rPh>
    <rPh sb="4" eb="5">
      <t>エン</t>
    </rPh>
    <phoneticPr fontId="12"/>
  </si>
  <si>
    <t>（単位：円）</t>
    <phoneticPr fontId="12"/>
  </si>
  <si>
    <t xml:space="preserve">貸借対照表科目 </t>
    <phoneticPr fontId="14"/>
  </si>
  <si>
    <t xml:space="preserve">場所・物量等 </t>
    <phoneticPr fontId="14"/>
  </si>
  <si>
    <t>取得年度</t>
    <rPh sb="0" eb="2">
      <t>シュトク</t>
    </rPh>
    <rPh sb="2" eb="4">
      <t>ネンド</t>
    </rPh>
    <phoneticPr fontId="12"/>
  </si>
  <si>
    <t>使用目的等</t>
    <rPh sb="0" eb="2">
      <t>シヨウ</t>
    </rPh>
    <rPh sb="2" eb="4">
      <t>モクテキ</t>
    </rPh>
    <rPh sb="4" eb="5">
      <t>トウ</t>
    </rPh>
    <phoneticPr fontId="15"/>
  </si>
  <si>
    <t>取得価額</t>
    <rPh sb="0" eb="2">
      <t>シュトク</t>
    </rPh>
    <rPh sb="2" eb="4">
      <t>カガク</t>
    </rPh>
    <phoneticPr fontId="12"/>
  </si>
  <si>
    <t>減価償却累計額</t>
    <rPh sb="0" eb="2">
      <t>ゲンカ</t>
    </rPh>
    <rPh sb="2" eb="4">
      <t>ショウキャク</t>
    </rPh>
    <rPh sb="4" eb="7">
      <t>ルイケイガク</t>
    </rPh>
    <phoneticPr fontId="12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</si>
  <si>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2"/>
  </si>
  <si>
    <t>控除対象</t>
    <rPh sb="0" eb="2">
      <t>コウジョ</t>
    </rPh>
    <rPh sb="2" eb="4">
      <t>タイショウ</t>
    </rPh>
    <phoneticPr fontId="12"/>
  </si>
  <si>
    <t>控除対象額</t>
    <rPh sb="0" eb="2">
      <t>コウジョ</t>
    </rPh>
    <rPh sb="2" eb="5">
      <t>タイショウガク</t>
    </rPh>
    <phoneticPr fontId="12"/>
  </si>
  <si>
    <t>社会福祉充実計画用財産額</t>
    <rPh sb="9" eb="11">
      <t>ザイサン</t>
    </rPh>
    <rPh sb="11" eb="12">
      <t>ガク</t>
    </rPh>
    <phoneticPr fontId="12"/>
  </si>
  <si>
    <t>Ⅰ　資産の部</t>
    <phoneticPr fontId="3"/>
  </si>
  <si>
    <t xml:space="preserve">　１　流動資産 </t>
    <phoneticPr fontId="12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</si>
  <si>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</si>
  <si>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</si>
  <si>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</si>
  <si>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</si>
  <si>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</si>
  <si>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</si>
  <si>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</si>
  <si>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</si>
  <si>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</si>
  <si>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</si>
  <si>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</si>
  <si>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</si>
  <si>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</si>
  <si>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</si>
  <si>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</si>
  <si>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</si>
  <si>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</si>
  <si>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</si>
  <si>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</si>
  <si>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</si>
  <si>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</si>
  <si>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</si>
  <si>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</si>
  <si>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</si>
  <si>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2"/>
  </si>
  <si>
    <t xml:space="preserve">　２　固定資産 </t>
    <rPh sb="3" eb="5">
      <t>コテイ</t>
    </rPh>
    <phoneticPr fontId="12"/>
  </si>
  <si>
    <t xml:space="preserve">　（１）　基本財産 </t>
    <rPh sb="5" eb="7">
      <t>キホン</t>
    </rPh>
    <rPh sb="7" eb="9">
      <t>ザイサン</t>
    </rPh>
    <phoneticPr fontId="12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</si>
  <si>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</si>
  <si>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</si>
  <si>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</si>
  <si>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</si>
  <si>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2"/>
  </si>
  <si>
    <t>　（２）　その他の固定資産</t>
    <rPh sb="7" eb="8">
      <t>タ</t>
    </rPh>
    <rPh sb="9" eb="11">
      <t>コテイ</t>
    </rPh>
    <rPh sb="11" eb="13">
      <t>シサン</t>
    </rPh>
    <phoneticPr fontId="12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</si>
  <si>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</si>
  <si>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</si>
  <si>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</si>
  <si>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</si>
  <si>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</si>
  <si>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</si>
  <si>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</si>
  <si>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</si>
  <si>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</si>
  <si>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</si>
  <si>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</si>
  <si>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</si>
  <si>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</si>
  <si>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</si>
  <si>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</si>
  <si>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</si>
  <si>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2"/>
  </si>
  <si>
    <t>固定資産合計</t>
    <rPh sb="0" eb="2">
      <t>コテイ</t>
    </rPh>
    <rPh sb="2" eb="4">
      <t>シサン</t>
    </rPh>
    <rPh sb="4" eb="6">
      <t>ゴウケイ</t>
    </rPh>
    <phoneticPr fontId="12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</si>
  <si>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2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</si>
  <si>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2"/>
  </si>
  <si>
    <t>資産合計</t>
    <rPh sb="0" eb="2">
      <t>シサン</t>
    </rPh>
    <rPh sb="2" eb="4">
      <t>ゴウケイ</t>
    </rPh>
    <phoneticPr fontId="12"/>
  </si>
  <si>
    <t>Ⅱ　負債の部</t>
    <rPh sb="2" eb="4">
      <t>フサイ</t>
    </rPh>
    <rPh sb="5" eb="6">
      <t>ブ</t>
    </rPh>
    <phoneticPr fontId="12"/>
  </si>
  <si>
    <t>　１　流動負債</t>
    <rPh sb="5" eb="7">
      <t>フサイ</t>
    </rPh>
    <phoneticPr fontId="12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</si>
  <si>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</si>
  <si>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</si>
  <si>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</si>
  <si>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</si>
  <si>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</si>
  <si>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</si>
  <si>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</si>
  <si>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</si>
  <si>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</si>
  <si>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</si>
  <si>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</si>
  <si>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</si>
  <si>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</si>
  <si>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</si>
  <si>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</si>
  <si>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</si>
  <si>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</si>
  <si>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</si>
  <si>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</si>
  <si>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</si>
  <si>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</si>
  <si>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2"/>
  </si>
  <si>
    <t>　２　固定負債</t>
    <rPh sb="3" eb="5">
      <t>コテイ</t>
    </rPh>
    <rPh sb="5" eb="7">
      <t>フサイ</t>
    </rPh>
    <phoneticPr fontId="12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</si>
  <si>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</si>
  <si>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</si>
  <si>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</si>
  <si>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</si>
  <si>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</si>
  <si>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</si>
  <si>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</si>
  <si>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</si>
  <si>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</si>
  <si>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</si>
  <si>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2"/>
  </si>
  <si>
    <t>負債合計</t>
    <rPh sb="0" eb="2">
      <t>フサイ</t>
    </rPh>
    <rPh sb="2" eb="4">
      <t>ゴウケイ</t>
    </rPh>
    <phoneticPr fontId="12"/>
  </si>
  <si>
    <t>差引純資産</t>
    <rPh sb="0" eb="2">
      <t>サシヒキ</t>
    </rPh>
    <rPh sb="2" eb="5">
      <t>ジュンシサン</t>
    </rPh>
    <phoneticPr fontId="12"/>
  </si>
  <si>
    <t>（入力上の留意事項）</t>
    <phoneticPr fontId="3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</si>
  <si>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3"/>
  </si>
  <si>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</si>
  <si>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</si>
  <si>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</si>
  <si>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</si>
  <si>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</si>
  <si>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資産（a）</t>
    <rPh sb="0" eb="2">
      <t>シサン</t>
    </rPh>
    <phoneticPr fontId="3"/>
  </si>
  <si>
    <t>負債（ｂ）</t>
    <rPh sb="0" eb="2">
      <t>フサイ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</si>
  <si>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</si>
  <si>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基本金（ｃ）</t>
    <rPh sb="0" eb="2">
      <t>キホン</t>
    </rPh>
    <rPh sb="2" eb="3">
      <t>キン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</si>
  <si>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</si>
  <si>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phoneticPr fontId="3"/>
  </si>
  <si>
    <t>合計（a－ｂ－ｃ－ｄ）</t>
    <rPh sb="0" eb="2">
      <t>ゴウケイ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</si>
  <si>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</si>
  <si>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</si>
  <si>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3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</si>
  <si>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</si>
  <si>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合計（a）</t>
    <rPh sb="0" eb="2">
      <t>ゴウケイ</t>
    </rPh>
    <phoneticPr fontId="3"/>
  </si>
  <si>
    <t>（２）対応負債</t>
    <phoneticPr fontId="3"/>
  </si>
  <si>
    <t>１年以内返済予定社会福祉連携推進業務設備資金借入金</t>
    <phoneticPr fontId="3"/>
  </si>
  <si>
    <t>１年以内返済予定設備資金借入金</t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</si>
  <si>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</si>
  <si>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社会福祉連携推進業務設備資金借入金</t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</si>
  <si>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</si>
  <si>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</si>
  <si>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合計（ｂ）</t>
    <rPh sb="0" eb="2">
      <t>ゴウケイ</t>
    </rPh>
    <phoneticPr fontId="3"/>
  </si>
  <si>
    <t>（３）合計</t>
    <rPh sb="3" eb="5">
      <t>ゴウケイ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</si>
  <si>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</si>
  <si>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</si>
  <si>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</si>
  <si>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</si>
  <si>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</si>
  <si>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</si>
  <si>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</si>
  <si>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取得年度</t>
    <rPh sb="0" eb="2">
      <t>シュトク</t>
    </rPh>
    <rPh sb="2" eb="4">
      <t>ネンド</t>
    </rPh>
    <phoneticPr fontId="3"/>
  </si>
  <si>
    <t>建設時延べ床面積
（小数点以下第４位を四捨五入）</t>
    <rPh sb="10" eb="11">
      <t>ショウ</t>
    </rPh>
    <phoneticPr fontId="3"/>
  </si>
  <si>
    <t>建設時自己資金</t>
    <phoneticPr fontId="3"/>
  </si>
  <si>
    <t>大規模修繕実績額</t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</si>
  <si>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</si>
  <si>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</si>
  <si>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</si>
  <si>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合計額</t>
    <rPh sb="0" eb="3">
      <t>ゴウケイガク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</si>
  <si>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</si>
  <si>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</si>
  <si>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</si>
  <si>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合計額①</t>
    <rPh sb="0" eb="3">
      <t>ゴウケイガク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</si>
  <si>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</si>
  <si>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</si>
  <si>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①建設工事費
デフレーター</t>
    <rPh sb="1" eb="3">
      <t>ケンセツ</t>
    </rPh>
    <rPh sb="3" eb="6">
      <t>コウジヒ</t>
    </rPh>
    <phoneticPr fontId="3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</si>
  <si>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</si>
  <si>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</si>
  <si>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</si>
  <si>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</si>
  <si>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</si>
  <si>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</si>
  <si>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合計額②
（（a×b）×
c/（a＋c））</t>
    <rPh sb="0" eb="3">
      <t>ゴウケイガク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</si>
  <si>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</si>
  <si>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</si>
  <si>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</si>
  <si>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a/（b/c）</t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</si>
  <si>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</si>
  <si>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</si>
  <si>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合計</t>
    <rPh sb="0" eb="2">
      <t>ゴウケイ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</si>
  <si>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</si>
  <si>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</si>
  <si>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</si>
  <si>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</si>
  <si>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</si>
  <si>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</si>
  <si>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</si>
  <si>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月数</t>
    <rPh sb="0" eb="2">
      <t>ツキスウ</t>
    </rPh>
    <phoneticPr fontId="3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</si>
  <si>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</si>
  <si>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</si>
  <si>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</si>
  <si>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</si>
  <si>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計算の特例適用
※「５．計算の特例」の適用有無を変更する場合、以下のセルから選択すること。</t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</si>
  <si>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</si>
  <si>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</si>
  <si>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</si>
  <si>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</si>
  <si>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計算の特例</t>
    <rPh sb="0" eb="2">
      <t>ケイサン</t>
    </rPh>
    <rPh sb="3" eb="5">
      <t>トクレイ</t>
    </rPh>
    <phoneticPr fontId="3"/>
  </si>
  <si>
    <t>適用する</t>
  </si>
  <si>
    <t>７．「現況報告書に記載する「社会福祉充実残額」」</t>
    <phoneticPr fontId="3"/>
  </si>
  <si>
    <t>項目</t>
    <rPh sb="0" eb="2">
      <t>コウモク</t>
    </rPh>
    <phoneticPr fontId="10"/>
  </si>
  <si>
    <t>金額</t>
    <rPh sb="0" eb="2">
      <t>キンガク</t>
    </rPh>
    <phoneticPr fontId="10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</si>
  <si>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0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</si>
  <si>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0"/>
  </si>
  <si>
    <t>合計</t>
    <rPh sb="0" eb="2">
      <t>ゴウケイ</t>
    </rPh>
    <phoneticPr fontId="10"/>
  </si>
  <si>
    <t>建物減価償却累計額</t>
    <rPh sb="2" eb="9">
      <t>ゲンカショウキャクルイケイガク</t>
    </rPh>
    <phoneticPr fontId="3"/>
  </si>
  <si>
    <t>（何）減価償却累計額</t>
    <phoneticPr fontId="3"/>
  </si>
  <si>
    <t>（何）積立資産</t>
    <phoneticPr fontId="3"/>
  </si>
  <si>
    <t>役職退職慰労引当金</t>
    <rPh sb="1" eb="2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</si>
</sst>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);[Red]\(0.000\)"/>
    <numFmt numFmtId="177" formatCode="[$-411]ggge&quot;年&quot;m&quot;月&quot;d&quot;日現在&quot;;@"/>
    <numFmt numFmtId="178" formatCode="????&quot;年度&quot;"/>
    <numFmt numFmtId="179" formatCode="#,##0_);[Red]\-#,##0_)"/>
    <numFmt numFmtId="180" formatCode="#,##0_ ;[Red]\-#,##0\ "/>
    <numFmt numFmtId="181" formatCode="#,##0.000_ "/>
    <numFmt numFmtId="182" formatCode="#,##0_ "/>
    <numFmt numFmtId="183" formatCode="#,##0.000_);[Red]\(#,##0.000\)"/>
    <numFmt numFmtId="184" formatCode="0.0%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0">
      <alignment horizontal="left" vertical="top"/>
    </xf>
    <xf numFmtId="0" fontId="10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6" fillId="4" borderId="0" xfId="2" applyFont="1" applyFill="1">
      <alignment vertical="center"/>
    </xf>
    <xf numFmtId="0" fontId="6" fillId="4" borderId="0" xfId="2" applyFont="1" applyFill="1" applyAlignment="1">
      <alignment horizontal="right" vertical="center"/>
    </xf>
    <xf numFmtId="0" fontId="7" fillId="4" borderId="0" xfId="2" applyFont="1" applyFill="1">
      <alignment vertical="center"/>
    </xf>
    <xf numFmtId="49" fontId="9" fillId="4" borderId="0" xfId="3" applyNumberFormat="1" applyFont="1" applyFill="1" applyAlignment="1">
      <alignment vertical="center"/>
    </xf>
    <xf numFmtId="49" fontId="7" fillId="4" borderId="0" xfId="3" applyNumberFormat="1" applyFont="1" applyFill="1" applyAlignment="1">
      <alignment vertical="center"/>
    </xf>
    <xf numFmtId="0" fontId="9" fillId="4" borderId="0" xfId="4" applyFont="1" applyFill="1" applyAlignment="1">
      <alignment horizontal="right" vertical="center"/>
    </xf>
    <xf numFmtId="0" fontId="7" fillId="4" borderId="0" xfId="4" applyFont="1" applyFill="1">
      <alignment vertical="center"/>
    </xf>
    <xf numFmtId="0" fontId="7" fillId="4" borderId="0" xfId="4" applyFont="1" applyFill="1" applyAlignment="1">
      <alignment horizontal="left" vertical="center"/>
    </xf>
    <xf numFmtId="0" fontId="7" fillId="4" borderId="2" xfId="4" applyFont="1" applyFill="1" applyBorder="1" applyAlignment="1">
      <alignment horizontal="right" vertical="center" wrapText="1"/>
    </xf>
    <xf numFmtId="0" fontId="13" fillId="4" borderId="0" xfId="4" applyFont="1" applyFill="1" applyAlignment="1">
      <alignment vertical="center" wrapText="1"/>
    </xf>
    <xf numFmtId="0" fontId="7" fillId="4" borderId="0" xfId="3" applyFont="1" applyFill="1" applyAlignment="1">
      <alignment vertical="center"/>
    </xf>
    <xf numFmtId="0" fontId="7" fillId="4" borderId="3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4" borderId="0" xfId="4" applyFont="1" applyFill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vertical="center" wrapText="1"/>
    </xf>
    <xf numFmtId="0" fontId="13" fillId="4" borderId="6" xfId="4" applyFont="1" applyFill="1" applyBorder="1" applyAlignment="1">
      <alignment vertical="center" wrapText="1"/>
    </xf>
    <xf numFmtId="0" fontId="13" fillId="4" borderId="0" xfId="4" applyFont="1" applyFill="1" applyAlignment="1" applyProtection="1">
      <alignment vertical="center" wrapText="1"/>
    </xf>
    <xf numFmtId="0" fontId="13" fillId="4" borderId="7" xfId="4" applyFont="1" applyFill="1" applyBorder="1" applyAlignment="1">
      <alignment vertical="center" wrapText="1"/>
    </xf>
    <xf numFmtId="0" fontId="13" fillId="4" borderId="8" xfId="4" applyFont="1" applyFill="1" applyBorder="1">
      <alignment vertical="center"/>
    </xf>
    <xf numFmtId="0" fontId="13" fillId="4" borderId="9" xfId="4" applyFont="1" applyFill="1" applyBorder="1">
      <alignment vertical="center"/>
    </xf>
    <xf numFmtId="0" fontId="7" fillId="4" borderId="10" xfId="4" applyFont="1" applyFill="1" applyBorder="1" applyAlignment="1">
      <alignment vertical="center" wrapText="1"/>
    </xf>
    <xf numFmtId="178" fontId="7" fillId="4" borderId="6" xfId="4" applyNumberFormat="1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vertical="center" wrapText="1"/>
    </xf>
    <xf numFmtId="179" fontId="8" fillId="4" borderId="7" xfId="4" applyNumberFormat="1" applyFont="1" applyFill="1" applyBorder="1" applyAlignment="1" applyProtection="1">
      <alignment horizontal="right" vertical="center" wrapText="1"/>
    </xf>
    <xf numFmtId="179" fontId="8" fillId="4" borderId="10" xfId="4" applyNumberFormat="1" applyFont="1" applyFill="1" applyBorder="1" applyAlignment="1" applyProtection="1">
      <alignment horizontal="right" vertical="center" wrapText="1"/>
    </xf>
    <xf numFmtId="0" fontId="13" fillId="4" borderId="0" xfId="4" applyFont="1" applyFill="1" applyBorder="1" applyAlignment="1">
      <alignment vertical="center" wrapText="1"/>
    </xf>
    <xf numFmtId="38" fontId="8" fillId="4" borderId="12" xfId="4" applyNumberFormat="1" applyFont="1" applyFill="1" applyBorder="1" applyAlignment="1">
      <alignment vertical="center" wrapText="1"/>
    </xf>
    <xf numFmtId="0" fontId="13" fillId="4" borderId="13" xfId="4" applyFont="1" applyFill="1" applyBorder="1">
      <alignment vertical="center"/>
    </xf>
    <xf numFmtId="0" fontId="7" fillId="4" borderId="14" xfId="4" applyFont="1" applyFill="1" applyBorder="1" applyAlignment="1">
      <alignment vertical="center" wrapText="1"/>
    </xf>
    <xf numFmtId="0" fontId="7" fillId="4" borderId="6" xfId="4" applyFont="1" applyFill="1" applyBorder="1" applyAlignment="1">
      <alignment vertical="center" wrapText="1"/>
    </xf>
    <xf numFmtId="179" fontId="8" fillId="4" borderId="6" xfId="4" applyNumberFormat="1" applyFont="1" applyFill="1" applyBorder="1" applyAlignment="1" applyProtection="1">
      <alignment horizontal="right" vertical="center" wrapText="1"/>
    </xf>
    <xf numFmtId="179" fontId="8" fillId="4" borderId="14" xfId="4" applyNumberFormat="1" applyFont="1" applyFill="1" applyBorder="1" applyAlignment="1" applyProtection="1">
      <alignment horizontal="right" vertical="center" wrapText="1"/>
    </xf>
    <xf numFmtId="38" fontId="8" fillId="4" borderId="16" xfId="4" applyNumberFormat="1" applyFont="1" applyFill="1" applyBorder="1" applyAlignment="1">
      <alignment vertical="center" wrapText="1"/>
    </xf>
    <xf numFmtId="0" fontId="13" fillId="4" borderId="0" xfId="4" applyFont="1" applyFill="1" applyBorder="1">
      <alignment vertical="center"/>
    </xf>
    <xf numFmtId="0" fontId="13" fillId="4" borderId="17" xfId="4" applyFont="1" applyFill="1" applyBorder="1" applyAlignment="1">
      <alignment vertical="center" wrapText="1"/>
    </xf>
    <xf numFmtId="0" fontId="13" fillId="4" borderId="2" xfId="4" applyFont="1" applyFill="1" applyBorder="1" applyAlignment="1">
      <alignment horizontal="left" vertical="center"/>
    </xf>
    <xf numFmtId="0" fontId="13" fillId="4" borderId="18" xfId="4" applyFont="1" applyFill="1" applyBorder="1" applyAlignment="1">
      <alignment horizontal="left" vertical="center" wrapText="1"/>
    </xf>
    <xf numFmtId="0" fontId="7" fillId="4" borderId="17" xfId="4" applyFont="1" applyFill="1" applyBorder="1" applyAlignment="1">
      <alignment horizontal="left" vertical="center" wrapText="1"/>
    </xf>
    <xf numFmtId="178" fontId="7" fillId="4" borderId="17" xfId="4" applyNumberFormat="1" applyFont="1" applyFill="1" applyBorder="1" applyAlignment="1">
      <alignment horizontal="center" vertical="center" wrapText="1"/>
    </xf>
    <xf numFmtId="179" fontId="8" fillId="4" borderId="17" xfId="4" applyNumberFormat="1" applyFont="1" applyFill="1" applyBorder="1" applyAlignment="1" applyProtection="1">
      <alignment horizontal="right" vertical="center" wrapText="1"/>
    </xf>
    <xf numFmtId="179" fontId="8" fillId="4" borderId="19" xfId="4" applyNumberFormat="1" applyFont="1" applyFill="1" applyBorder="1" applyAlignment="1" applyProtection="1">
      <alignment horizontal="right" vertical="center" wrapText="1"/>
    </xf>
    <xf numFmtId="0" fontId="13" fillId="4" borderId="0" xfId="4" applyFont="1" applyFill="1" applyBorder="1" applyAlignment="1">
      <alignment horizontal="left" vertical="center" wrapText="1"/>
    </xf>
    <xf numFmtId="38" fontId="8" fillId="4" borderId="21" xfId="4" applyNumberFormat="1" applyFont="1" applyFill="1" applyBorder="1" applyAlignment="1">
      <alignment vertical="center" wrapText="1"/>
    </xf>
    <xf numFmtId="49" fontId="16" fillId="4" borderId="0" xfId="3" applyNumberFormat="1" applyFont="1" applyFill="1" applyAlignment="1">
      <alignment vertical="center"/>
    </xf>
    <xf numFmtId="38" fontId="8" fillId="4" borderId="4" xfId="4" applyNumberFormat="1" applyFont="1" applyFill="1" applyBorder="1" applyAlignment="1">
      <alignment horizontal="right" vertical="center" wrapText="1"/>
    </xf>
    <xf numFmtId="38" fontId="8" fillId="4" borderId="5" xfId="4" applyNumberFormat="1" applyFont="1" applyFill="1" applyBorder="1" applyAlignment="1">
      <alignment horizontal="right" vertical="center" wrapText="1"/>
    </xf>
    <xf numFmtId="0" fontId="7" fillId="4" borderId="0" xfId="4" applyFont="1" applyFill="1" applyAlignment="1">
      <alignment vertical="center" wrapText="1"/>
    </xf>
    <xf numFmtId="0" fontId="7" fillId="4" borderId="0" xfId="4" applyFont="1" applyFill="1" applyAlignment="1" applyProtection="1">
      <alignment horizontal="center" vertical="center" wrapText="1"/>
    </xf>
    <xf numFmtId="0" fontId="13" fillId="4" borderId="6" xfId="4" applyFont="1" applyFill="1" applyBorder="1" applyAlignment="1">
      <alignment horizontal="left" vertical="center" wrapText="1"/>
    </xf>
    <xf numFmtId="0" fontId="13" fillId="4" borderId="0" xfId="4" applyFont="1" applyFill="1" applyBorder="1" applyAlignment="1">
      <alignment horizontal="left" vertical="center"/>
    </xf>
    <xf numFmtId="0" fontId="13" fillId="4" borderId="9" xfId="4" applyFont="1" applyFill="1" applyBorder="1" applyAlignment="1">
      <alignment horizontal="left" vertical="center"/>
    </xf>
    <xf numFmtId="0" fontId="13" fillId="4" borderId="13" xfId="4" applyFont="1" applyFill="1" applyBorder="1" applyAlignment="1">
      <alignment horizontal="left" vertical="center"/>
    </xf>
    <xf numFmtId="0" fontId="7" fillId="4" borderId="0" xfId="4" applyFont="1" applyFill="1" applyAlignment="1">
      <alignment horizontal="left" vertical="center" wrapText="1"/>
    </xf>
    <xf numFmtId="38" fontId="7" fillId="4" borderId="6" xfId="5" applyFont="1" applyFill="1" applyBorder="1" applyAlignment="1" applyProtection="1">
      <alignment vertical="center" wrapText="1"/>
    </xf>
    <xf numFmtId="179" fontId="8" fillId="4" borderId="6" xfId="5" applyNumberFormat="1" applyFont="1" applyFill="1" applyBorder="1" applyAlignment="1" applyProtection="1">
      <alignment horizontal="right" vertical="center" wrapText="1"/>
    </xf>
    <xf numFmtId="38" fontId="8" fillId="4" borderId="1" xfId="4" applyNumberFormat="1" applyFont="1" applyFill="1" applyBorder="1" applyAlignment="1">
      <alignment vertical="center" wrapText="1"/>
    </xf>
    <xf numFmtId="0" fontId="7" fillId="4" borderId="6" xfId="4" applyFont="1" applyFill="1" applyBorder="1" applyAlignment="1">
      <alignment horizontal="left" vertical="center" wrapText="1"/>
    </xf>
    <xf numFmtId="0" fontId="7" fillId="4" borderId="0" xfId="4" applyFont="1" applyFill="1" applyBorder="1" applyAlignment="1" applyProtection="1">
      <alignment horizontal="center" vertical="center" wrapText="1"/>
      <protection locked="0"/>
    </xf>
    <xf numFmtId="0" fontId="7" fillId="4" borderId="0" xfId="4" applyFont="1" applyFill="1" applyBorder="1" applyAlignment="1">
      <alignment horizontal="left" vertical="center" wrapText="1"/>
    </xf>
    <xf numFmtId="49" fontId="9" fillId="4" borderId="0" xfId="3" applyNumberFormat="1" applyFont="1" applyFill="1" applyBorder="1" applyAlignment="1">
      <alignment vertical="center"/>
    </xf>
    <xf numFmtId="0" fontId="13" fillId="4" borderId="0" xfId="4" applyFont="1" applyFill="1" applyBorder="1" applyAlignment="1" applyProtection="1">
      <alignment horizontal="center" vertical="center" wrapText="1"/>
      <protection locked="0"/>
    </xf>
    <xf numFmtId="0" fontId="13" fillId="4" borderId="17" xfId="4" applyFont="1" applyFill="1" applyBorder="1" applyAlignment="1">
      <alignment horizontal="left" vertical="center" wrapText="1"/>
    </xf>
    <xf numFmtId="0" fontId="7" fillId="4" borderId="0" xfId="4" applyFont="1" applyFill="1" applyAlignment="1">
      <alignment horizontal="left" vertical="distributed" wrapText="1"/>
    </xf>
    <xf numFmtId="0" fontId="0" fillId="4" borderId="0" xfId="0" applyFill="1">
      <alignment vertical="center"/>
    </xf>
    <xf numFmtId="0" fontId="7" fillId="5" borderId="11" xfId="4" applyFont="1" applyFill="1" applyBorder="1" applyAlignment="1" applyProtection="1">
      <alignment horizontal="center" vertical="center" wrapText="1"/>
      <protection locked="0"/>
    </xf>
    <xf numFmtId="0" fontId="7" fillId="5" borderId="15" xfId="4" applyFont="1" applyFill="1" applyBorder="1" applyAlignment="1" applyProtection="1">
      <alignment horizontal="center" vertical="center" wrapText="1"/>
      <protection locked="0"/>
    </xf>
    <xf numFmtId="0" fontId="7" fillId="5" borderId="20" xfId="4" applyFont="1" applyFill="1" applyBorder="1" applyAlignment="1" applyProtection="1">
      <alignment horizontal="center" vertical="center" wrapText="1"/>
      <protection locked="0"/>
    </xf>
    <xf numFmtId="0" fontId="13" fillId="5" borderId="15" xfId="4" applyFont="1" applyFill="1" applyBorder="1" applyAlignment="1" applyProtection="1">
      <alignment horizontal="center" vertical="center" wrapText="1"/>
      <protection locked="0"/>
    </xf>
    <xf numFmtId="0" fontId="17" fillId="4" borderId="0" xfId="6" applyFont="1" applyFill="1">
      <alignment vertical="center"/>
    </xf>
    <xf numFmtId="0" fontId="18" fillId="4" borderId="0" xfId="6" applyFont="1" applyFill="1" applyAlignment="1">
      <alignment horizontal="right" vertical="center"/>
    </xf>
    <xf numFmtId="0" fontId="17" fillId="4" borderId="22" xfId="6" applyFont="1" applyFill="1" applyBorder="1">
      <alignment vertical="center"/>
    </xf>
    <xf numFmtId="0" fontId="17" fillId="4" borderId="24" xfId="6" applyFont="1" applyFill="1" applyBorder="1">
      <alignment vertical="center"/>
    </xf>
    <xf numFmtId="0" fontId="17" fillId="4" borderId="25" xfId="6" applyFont="1" applyFill="1" applyBorder="1">
      <alignment vertical="center"/>
    </xf>
    <xf numFmtId="0" fontId="19" fillId="4" borderId="0" xfId="6" applyFont="1" applyFill="1">
      <alignment vertical="center"/>
    </xf>
    <xf numFmtId="0" fontId="17" fillId="4" borderId="26" xfId="6" applyFont="1" applyFill="1" applyBorder="1">
      <alignment vertical="center"/>
    </xf>
    <xf numFmtId="0" fontId="17" fillId="4" borderId="25" xfId="6" applyFont="1" applyFill="1" applyBorder="1" applyAlignment="1">
      <alignment horizontal="center" vertical="center"/>
    </xf>
    <xf numFmtId="0" fontId="20" fillId="4" borderId="2" xfId="6" applyFont="1" applyFill="1" applyBorder="1">
      <alignment vertical="center"/>
    </xf>
    <xf numFmtId="0" fontId="19" fillId="4" borderId="2" xfId="6" applyFont="1" applyFill="1" applyBorder="1">
      <alignment vertical="center"/>
    </xf>
    <xf numFmtId="0" fontId="19" fillId="4" borderId="26" xfId="6" applyFont="1" applyFill="1" applyBorder="1">
      <alignment vertical="center"/>
    </xf>
    <xf numFmtId="0" fontId="17" fillId="6" borderId="1" xfId="6" applyFont="1" applyFill="1" applyBorder="1" applyAlignment="1">
      <alignment horizontal="center" vertical="center"/>
    </xf>
    <xf numFmtId="0" fontId="17" fillId="4" borderId="0" xfId="6" applyFont="1" applyFill="1" applyAlignment="1">
      <alignment horizontal="center" vertical="center"/>
    </xf>
    <xf numFmtId="180" fontId="21" fillId="3" borderId="1" xfId="6" applyNumberFormat="1" applyFont="1" applyFill="1" applyBorder="1">
      <alignment vertical="center"/>
    </xf>
    <xf numFmtId="0" fontId="17" fillId="4" borderId="0" xfId="6" applyFont="1" applyFill="1" applyAlignment="1">
      <alignment horizontal="left" vertical="center" indent="1"/>
    </xf>
    <xf numFmtId="0" fontId="17" fillId="6" borderId="1" xfId="6" applyFont="1" applyFill="1" applyBorder="1">
      <alignment vertical="center"/>
    </xf>
    <xf numFmtId="180" fontId="17" fillId="3" borderId="1" xfId="6" applyNumberFormat="1" applyFont="1" applyFill="1" applyBorder="1" applyAlignment="1" applyProtection="1">
      <alignment vertical="center" shrinkToFit="1"/>
      <protection locked="0"/>
    </xf>
    <xf numFmtId="0" fontId="22" fillId="4" borderId="0" xfId="6" applyFont="1" applyFill="1" applyAlignment="1">
      <alignment horizontal="left" vertical="center"/>
    </xf>
    <xf numFmtId="0" fontId="21" fillId="4" borderId="0" xfId="6" applyFont="1" applyFill="1">
      <alignment vertical="center"/>
    </xf>
    <xf numFmtId="180" fontId="21" fillId="7" borderId="1" xfId="6" applyNumberFormat="1" applyFont="1" applyFill="1" applyBorder="1">
      <alignment vertical="center"/>
    </xf>
    <xf numFmtId="180" fontId="21" fillId="0" borderId="27" xfId="6" applyNumberFormat="1" applyFont="1" applyBorder="1">
      <alignment vertical="center"/>
    </xf>
    <xf numFmtId="180" fontId="17" fillId="8" borderId="1" xfId="6" applyNumberFormat="1" applyFont="1" applyFill="1" applyBorder="1" applyAlignment="1">
      <alignment horizontal="right" vertical="center" shrinkToFit="1"/>
    </xf>
    <xf numFmtId="0" fontId="17" fillId="4" borderId="0" xfId="6" applyFont="1" applyFill="1" applyAlignment="1">
      <alignment horizontal="right" vertical="center"/>
    </xf>
    <xf numFmtId="0" fontId="21" fillId="4" borderId="0" xfId="6" applyFont="1" applyFill="1" applyAlignment="1">
      <alignment horizontal="right" vertical="center"/>
    </xf>
    <xf numFmtId="0" fontId="17" fillId="4" borderId="26" xfId="6" applyFont="1" applyFill="1" applyBorder="1" applyAlignment="1">
      <alignment horizontal="center" vertical="center"/>
    </xf>
    <xf numFmtId="180" fontId="17" fillId="8" borderId="1" xfId="6" applyNumberFormat="1" applyFont="1" applyFill="1" applyBorder="1" applyAlignment="1">
      <alignment horizontal="right" vertical="center"/>
    </xf>
    <xf numFmtId="0" fontId="17" fillId="4" borderId="2" xfId="6" applyFont="1" applyFill="1" applyBorder="1">
      <alignment vertical="center"/>
    </xf>
    <xf numFmtId="180" fontId="17" fillId="9" borderId="1" xfId="6" applyNumberFormat="1" applyFont="1" applyFill="1" applyBorder="1" applyAlignment="1">
      <alignment horizontal="right" vertical="center"/>
    </xf>
    <xf numFmtId="0" fontId="17" fillId="4" borderId="0" xfId="6" applyFont="1" applyFill="1" applyAlignment="1">
      <alignment horizontal="left" vertical="center"/>
    </xf>
    <xf numFmtId="0" fontId="21" fillId="4" borderId="0" xfId="6" applyFont="1" applyFill="1" applyAlignment="1">
      <alignment horizontal="center" vertical="center"/>
    </xf>
    <xf numFmtId="180" fontId="17" fillId="8" borderId="1" xfId="6" applyNumberFormat="1" applyFont="1" applyFill="1" applyBorder="1" applyAlignment="1">
      <alignment vertical="center" shrinkToFit="1"/>
    </xf>
    <xf numFmtId="180" fontId="17" fillId="7" borderId="1" xfId="6" applyNumberFormat="1" applyFont="1" applyFill="1" applyBorder="1" applyAlignment="1">
      <alignment vertical="center" shrinkToFit="1"/>
    </xf>
    <xf numFmtId="180" fontId="17" fillId="7" borderId="10" xfId="6" applyNumberFormat="1" applyFont="1" applyFill="1" applyBorder="1" applyAlignment="1">
      <alignment vertical="center" shrinkToFit="1"/>
    </xf>
    <xf numFmtId="0" fontId="17" fillId="6" borderId="3" xfId="6" applyFont="1" applyFill="1" applyBorder="1">
      <alignment vertical="center"/>
    </xf>
    <xf numFmtId="180" fontId="17" fillId="0" borderId="27" xfId="6" applyNumberFormat="1" applyFont="1" applyBorder="1" applyAlignment="1" applyProtection="1">
      <alignment vertical="center" shrinkToFit="1"/>
      <protection locked="0"/>
    </xf>
    <xf numFmtId="180" fontId="17" fillId="7" borderId="19" xfId="6" applyNumberFormat="1" applyFont="1" applyFill="1" applyBorder="1" applyAlignment="1">
      <alignment vertical="center" shrinkToFit="1"/>
    </xf>
    <xf numFmtId="0" fontId="17" fillId="4" borderId="0" xfId="6" applyFont="1" applyFill="1" applyAlignment="1">
      <alignment vertical="center" shrinkToFit="1"/>
    </xf>
    <xf numFmtId="0" fontId="17" fillId="4" borderId="14" xfId="6" applyFont="1" applyFill="1" applyBorder="1" applyAlignment="1">
      <alignment horizontal="center" vertical="center" wrapText="1" shrinkToFit="1"/>
    </xf>
    <xf numFmtId="0" fontId="17" fillId="4" borderId="26" xfId="6" applyFont="1" applyFill="1" applyBorder="1" applyAlignment="1">
      <alignment vertical="center" shrinkToFit="1"/>
    </xf>
    <xf numFmtId="0" fontId="17" fillId="6" borderId="10" xfId="6" applyFont="1" applyFill="1" applyBorder="1" applyAlignment="1">
      <alignment horizontal="center" vertical="center" wrapText="1"/>
    </xf>
    <xf numFmtId="0" fontId="21" fillId="6" borderId="1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/>
    </xf>
    <xf numFmtId="0" fontId="17" fillId="3" borderId="1" xfId="6" applyFont="1" applyFill="1" applyBorder="1" applyAlignment="1" applyProtection="1">
      <alignment vertical="center" shrinkToFit="1"/>
      <protection locked="0"/>
    </xf>
    <xf numFmtId="0" fontId="17" fillId="3" borderId="3" xfId="6" applyFont="1" applyFill="1" applyBorder="1" applyAlignment="1" applyProtection="1">
      <alignment vertical="center" shrinkToFit="1"/>
      <protection locked="0"/>
    </xf>
    <xf numFmtId="181" fontId="17" fillId="0" borderId="27" xfId="6" applyNumberFormat="1" applyFont="1" applyBorder="1" applyAlignment="1" applyProtection="1">
      <alignment vertical="center" shrinkToFit="1"/>
      <protection locked="0"/>
    </xf>
    <xf numFmtId="182" fontId="17" fillId="0" borderId="27" xfId="6" applyNumberFormat="1" applyFont="1" applyBorder="1" applyAlignment="1" applyProtection="1">
      <alignment vertical="center" shrinkToFit="1"/>
      <protection locked="0"/>
    </xf>
    <xf numFmtId="182" fontId="17" fillId="3" borderId="5" xfId="6" applyNumberFormat="1" applyFont="1" applyFill="1" applyBorder="1" applyAlignment="1" applyProtection="1">
      <alignment vertical="center" shrinkToFit="1"/>
      <protection locked="0"/>
    </xf>
    <xf numFmtId="176" fontId="17" fillId="7" borderId="1" xfId="6" applyNumberFormat="1" applyFont="1" applyFill="1" applyBorder="1" applyAlignment="1">
      <alignment vertical="center" shrinkToFit="1"/>
    </xf>
    <xf numFmtId="38" fontId="17" fillId="7" borderId="1" xfId="6" applyNumberFormat="1" applyFont="1" applyFill="1" applyBorder="1" applyAlignment="1">
      <alignment vertical="center" shrinkToFit="1"/>
    </xf>
    <xf numFmtId="38" fontId="17" fillId="3" borderId="1" xfId="6" applyNumberFormat="1" applyFont="1" applyFill="1" applyBorder="1" applyAlignment="1" applyProtection="1">
      <alignment vertical="center" shrinkToFit="1"/>
      <protection locked="0"/>
    </xf>
    <xf numFmtId="183" fontId="17" fillId="7" borderId="1" xfId="6" applyNumberFormat="1" applyFont="1" applyFill="1" applyBorder="1" applyAlignment="1">
      <alignment vertical="center" shrinkToFit="1"/>
    </xf>
    <xf numFmtId="0" fontId="17" fillId="7" borderId="1" xfId="6" applyFont="1" applyFill="1" applyBorder="1" applyAlignment="1">
      <alignment vertical="center" shrinkToFit="1"/>
    </xf>
    <xf numFmtId="9" fontId="17" fillId="7" borderId="1" xfId="6" applyNumberFormat="1" applyFont="1" applyFill="1" applyBorder="1" applyAlignment="1">
      <alignment vertical="center" shrinkToFit="1"/>
    </xf>
    <xf numFmtId="182" fontId="17" fillId="7" borderId="1" xfId="6" applyNumberFormat="1" applyFont="1" applyFill="1" applyBorder="1" applyAlignment="1">
      <alignment vertical="center" shrinkToFit="1"/>
    </xf>
    <xf numFmtId="184" fontId="17" fillId="7" borderId="1" xfId="7" applyNumberFormat="1" applyFont="1" applyFill="1" applyBorder="1" applyAlignment="1">
      <alignment vertical="center" shrinkToFit="1"/>
    </xf>
    <xf numFmtId="184" fontId="17" fillId="7" borderId="1" xfId="6" applyNumberFormat="1" applyFont="1" applyFill="1" applyBorder="1" applyAlignment="1">
      <alignment vertical="center" shrinkToFit="1"/>
    </xf>
    <xf numFmtId="182" fontId="17" fillId="4" borderId="14" xfId="6" applyNumberFormat="1" applyFont="1" applyFill="1" applyBorder="1" applyAlignment="1">
      <alignment vertical="center" shrinkToFit="1"/>
    </xf>
    <xf numFmtId="38" fontId="17" fillId="7" borderId="1" xfId="8" applyFont="1" applyFill="1" applyBorder="1" applyAlignment="1">
      <alignment vertical="center" shrinkToFit="1"/>
    </xf>
    <xf numFmtId="0" fontId="17" fillId="6" borderId="28" xfId="6" applyFont="1" applyFill="1" applyBorder="1" applyAlignment="1">
      <alignment horizontal="right" vertical="center"/>
    </xf>
    <xf numFmtId="0" fontId="17" fillId="6" borderId="29" xfId="6" applyFont="1" applyFill="1" applyBorder="1" applyAlignment="1">
      <alignment horizontal="right" vertical="center"/>
    </xf>
    <xf numFmtId="182" fontId="17" fillId="8" borderId="1" xfId="6" applyNumberFormat="1" applyFont="1" applyFill="1" applyBorder="1" applyAlignment="1">
      <alignment horizontal="right" vertical="center" shrinkToFit="1"/>
    </xf>
    <xf numFmtId="182" fontId="17" fillId="4" borderId="14" xfId="6" applyNumberFormat="1" applyFont="1" applyFill="1" applyBorder="1" applyAlignment="1">
      <alignment horizontal="right" vertical="center"/>
    </xf>
    <xf numFmtId="0" fontId="17" fillId="4" borderId="8" xfId="6" applyFont="1" applyFill="1" applyBorder="1">
      <alignment vertical="center"/>
    </xf>
    <xf numFmtId="0" fontId="22" fillId="4" borderId="2" xfId="6" applyFont="1" applyFill="1" applyBorder="1" applyAlignment="1">
      <alignment horizontal="left" vertical="center"/>
    </xf>
    <xf numFmtId="0" fontId="17" fillId="6" borderId="28" xfId="6" applyFont="1" applyFill="1" applyBorder="1" applyAlignment="1">
      <alignment horizontal="center" vertical="center"/>
    </xf>
    <xf numFmtId="180" fontId="17" fillId="7" borderId="1" xfId="9" applyNumberFormat="1" applyFont="1" applyFill="1" applyBorder="1" applyAlignment="1">
      <alignment vertical="center" shrinkToFit="1"/>
    </xf>
    <xf numFmtId="180" fontId="17" fillId="8" borderId="1" xfId="9" applyNumberFormat="1" applyFont="1" applyFill="1" applyBorder="1" applyAlignment="1">
      <alignment vertical="center" shrinkToFit="1"/>
    </xf>
    <xf numFmtId="180" fontId="17" fillId="7" borderId="1" xfId="9" applyNumberFormat="1" applyFont="1" applyFill="1" applyBorder="1" applyAlignment="1">
      <alignment horizontal="right" vertical="center" shrinkToFit="1"/>
    </xf>
    <xf numFmtId="0" fontId="17" fillId="6" borderId="1" xfId="6" applyFont="1" applyFill="1" applyBorder="1" applyAlignment="1">
      <alignment vertical="center" shrinkToFit="1"/>
    </xf>
    <xf numFmtId="180" fontId="17" fillId="7" borderId="1" xfId="0" applyNumberFormat="1" applyFont="1" applyFill="1" applyBorder="1">
      <alignment vertical="center"/>
    </xf>
    <xf numFmtId="0" fontId="17" fillId="6" borderId="29" xfId="6" applyFont="1" applyFill="1" applyBorder="1">
      <alignment vertical="center"/>
    </xf>
    <xf numFmtId="0" fontId="17" fillId="9" borderId="1" xfId="6" applyFont="1" applyFill="1" applyBorder="1" applyAlignment="1">
      <alignment horizontal="center" vertical="center"/>
    </xf>
    <xf numFmtId="180" fontId="17" fillId="4" borderId="0" xfId="6" applyNumberFormat="1" applyFont="1" applyFill="1" applyAlignment="1">
      <alignment horizontal="right" vertical="center" shrinkToFit="1"/>
    </xf>
    <xf numFmtId="0" fontId="17" fillId="4" borderId="2" xfId="6" applyFont="1" applyFill="1" applyBorder="1" applyAlignment="1">
      <alignment horizontal="center" vertical="center"/>
    </xf>
    <xf numFmtId="180" fontId="17" fillId="4" borderId="2" xfId="6" applyNumberFormat="1" applyFont="1" applyFill="1" applyBorder="1" applyAlignment="1">
      <alignment horizontal="right" vertical="center" shrinkToFit="1"/>
    </xf>
    <xf numFmtId="180" fontId="17" fillId="6" borderId="1" xfId="6" applyNumberFormat="1" applyFont="1" applyFill="1" applyBorder="1" applyAlignment="1">
      <alignment horizontal="center" vertical="center" shrinkToFit="1"/>
    </xf>
    <xf numFmtId="0" fontId="17" fillId="6" borderId="1" xfId="6" applyFont="1" applyFill="1" applyBorder="1" applyAlignment="1">
      <alignment horizontal="left" vertical="center"/>
    </xf>
    <xf numFmtId="0" fontId="17" fillId="4" borderId="30" xfId="6" applyFont="1" applyFill="1" applyBorder="1">
      <alignment vertical="center"/>
    </xf>
    <xf numFmtId="0" fontId="17" fillId="4" borderId="31" xfId="6" applyFont="1" applyFill="1" applyBorder="1">
      <alignment vertical="center"/>
    </xf>
    <xf numFmtId="0" fontId="17" fillId="4" borderId="32" xfId="6" applyFont="1" applyFill="1" applyBorder="1">
      <alignment vertical="center"/>
    </xf>
    <xf numFmtId="0" fontId="17" fillId="6" borderId="10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vertical="center" wrapText="1"/>
    </xf>
    <xf numFmtId="0" fontId="17" fillId="6" borderId="14" xfId="6" applyFont="1" applyFill="1" applyBorder="1">
      <alignment vertical="center"/>
    </xf>
    <xf numFmtId="0" fontId="17" fillId="6" borderId="19" xfId="6" applyFont="1" applyFill="1" applyBorder="1">
      <alignment vertical="center"/>
    </xf>
    <xf numFmtId="180" fontId="17" fillId="7" borderId="10" xfId="6" applyNumberFormat="1" applyFont="1" applyFill="1" applyBorder="1" applyAlignment="1">
      <alignment horizontal="right" vertical="center" shrinkToFit="1"/>
    </xf>
    <xf numFmtId="180" fontId="17" fillId="7" borderId="14" xfId="6" applyNumberFormat="1" applyFont="1" applyFill="1" applyBorder="1" applyAlignment="1">
      <alignment horizontal="right" vertical="center" shrinkToFit="1"/>
    </xf>
    <xf numFmtId="180" fontId="17" fillId="7" borderId="19" xfId="6" applyNumberFormat="1" applyFont="1" applyFill="1" applyBorder="1" applyAlignment="1">
      <alignment horizontal="right" vertical="center" shrinkToFit="1"/>
    </xf>
    <xf numFmtId="0" fontId="17" fillId="6" borderId="10" xfId="6" applyFont="1" applyFill="1" applyBorder="1" applyAlignment="1">
      <alignment horizontal="center" vertical="center" wrapText="1"/>
    </xf>
    <xf numFmtId="0" fontId="17" fillId="6" borderId="14" xfId="6" applyFont="1" applyFill="1" applyBorder="1" applyAlignment="1">
      <alignment horizontal="center" vertical="center" wrapText="1"/>
    </xf>
    <xf numFmtId="0" fontId="17" fillId="6" borderId="3" xfId="6" applyFont="1" applyFill="1" applyBorder="1" applyAlignment="1">
      <alignment horizontal="center" vertical="center" wrapText="1" shrinkToFit="1"/>
    </xf>
    <xf numFmtId="0" fontId="17" fillId="6" borderId="4" xfId="6" applyFont="1" applyFill="1" applyBorder="1" applyAlignment="1">
      <alignment horizontal="center" vertical="center" wrapText="1" shrinkToFit="1"/>
    </xf>
    <xf numFmtId="0" fontId="17" fillId="6" borderId="5" xfId="6" applyFont="1" applyFill="1" applyBorder="1" applyAlignment="1">
      <alignment horizontal="center" vertical="center" wrapText="1" shrinkToFit="1"/>
    </xf>
    <xf numFmtId="0" fontId="17" fillId="6" borderId="19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 shrinkToFit="1"/>
    </xf>
    <xf numFmtId="0" fontId="23" fillId="6" borderId="10" xfId="6" applyFont="1" applyFill="1" applyBorder="1" applyAlignment="1">
      <alignment horizontal="center" vertical="center" wrapText="1"/>
    </xf>
    <xf numFmtId="0" fontId="23" fillId="6" borderId="19" xfId="6" applyFont="1" applyFill="1" applyBorder="1" applyAlignment="1">
      <alignment horizontal="center" vertical="center" wrapText="1"/>
    </xf>
    <xf numFmtId="0" fontId="18" fillId="4" borderId="23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horizontal="center" vertical="center" wrapText="1" shrinkToFit="1"/>
    </xf>
    <xf numFmtId="0" fontId="17" fillId="6" borderId="14" xfId="6" applyFont="1" applyFill="1" applyBorder="1" applyAlignment="1">
      <alignment horizontal="center" vertical="center" wrapText="1" shrinkToFit="1"/>
    </xf>
    <xf numFmtId="0" fontId="21" fillId="6" borderId="10" xfId="6" applyFont="1" applyFill="1" applyBorder="1" applyAlignment="1">
      <alignment horizontal="center" vertical="center" wrapText="1" shrinkToFit="1"/>
    </xf>
    <xf numFmtId="0" fontId="21" fillId="6" borderId="14" xfId="6" applyFont="1" applyFill="1" applyBorder="1" applyAlignment="1">
      <alignment horizontal="center" vertical="center" wrapText="1" shrinkToFit="1"/>
    </xf>
    <xf numFmtId="0" fontId="21" fillId="6" borderId="19" xfId="6" applyFont="1" applyFill="1" applyBorder="1" applyAlignment="1">
      <alignment horizontal="center" vertical="center" wrapText="1" shrinkToFit="1"/>
    </xf>
    <xf numFmtId="0" fontId="17" fillId="6" borderId="19" xfId="6" applyFont="1" applyFill="1" applyBorder="1" applyAlignment="1">
      <alignment horizontal="center" vertical="center" wrapText="1" shrinkToFit="1"/>
    </xf>
    <xf numFmtId="0" fontId="23" fillId="6" borderId="3" xfId="6" applyFont="1" applyFill="1" applyBorder="1" applyAlignment="1">
      <alignment horizontal="center" vertical="center" wrapText="1" shrinkToFit="1"/>
    </xf>
    <xf numFmtId="0" fontId="23" fillId="6" borderId="4" xfId="6" applyFont="1" applyFill="1" applyBorder="1" applyAlignment="1">
      <alignment horizontal="center" vertical="center" wrapText="1" shrinkToFit="1"/>
    </xf>
    <xf numFmtId="0" fontId="23" fillId="6" borderId="5" xfId="6" applyFont="1" applyFill="1" applyBorder="1" applyAlignment="1">
      <alignment horizontal="center" vertical="center" wrapText="1" shrinkToFit="1"/>
    </xf>
    <xf numFmtId="0" fontId="17" fillId="6" borderId="1" xfId="6" applyFont="1" applyFill="1" applyBorder="1" applyAlignment="1">
      <alignment horizontal="center" vertical="center" wrapText="1"/>
    </xf>
    <xf numFmtId="0" fontId="17" fillId="6" borderId="7" xfId="6" applyFont="1" applyFill="1" applyBorder="1" applyAlignment="1">
      <alignment horizontal="center" vertical="center" wrapText="1" shrinkToFit="1"/>
    </xf>
    <xf numFmtId="0" fontId="17" fillId="6" borderId="6" xfId="6" applyFont="1" applyFill="1" applyBorder="1" applyAlignment="1">
      <alignment horizontal="center" vertical="center" wrapText="1" shrinkToFit="1"/>
    </xf>
    <xf numFmtId="0" fontId="17" fillId="6" borderId="17" xfId="6" applyFont="1" applyFill="1" applyBorder="1" applyAlignment="1">
      <alignment horizontal="center" vertical="center" wrapText="1" shrinkToFit="1"/>
    </xf>
    <xf numFmtId="0" fontId="17" fillId="6" borderId="3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 wrapText="1"/>
    </xf>
    <xf numFmtId="49" fontId="6" fillId="4" borderId="0" xfId="3" applyNumberFormat="1" applyFont="1" applyFill="1" applyAlignment="1">
      <alignment horizontal="center" vertical="center"/>
    </xf>
    <xf numFmtId="177" fontId="11" fillId="4" borderId="0" xfId="4" applyNumberFormat="1" applyFont="1" applyFill="1" applyAlignment="1" applyProtection="1">
      <alignment horizontal="center" vertical="center" wrapText="1"/>
      <protection locked="0"/>
    </xf>
    <xf numFmtId="0" fontId="13" fillId="4" borderId="0" xfId="4" applyFont="1" applyFill="1" applyAlignment="1">
      <alignment horizontal="right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13" fillId="0" borderId="11" xfId="4" applyFont="1" applyFill="1" applyBorder="1" applyAlignment="1" applyProtection="1">
      <alignment horizontal="center" vertical="center" wrapText="1"/>
    </xf>
  </cellXfs>
  <cellStyles count="10">
    <cellStyle name="パーセント 3" xfId="7"/>
    <cellStyle name="桁区切り 2" xfId="5"/>
    <cellStyle name="桁区切り 3" xfId="8"/>
    <cellStyle name="桁区切り 3 2" xfId="9"/>
    <cellStyle name="標準" xfId="0" builtinId="0"/>
    <cellStyle name="標準 2 2 2" xfId="3"/>
    <cellStyle name="標準 3 3" xfId="4"/>
    <cellStyle name="標準 4 3" xfId="2"/>
    <cellStyle name="標準 8 2" xfId="6"/>
    <cellStyle name="標準 8 3" xfId="1"/>
  </cellStyles>
  <dxfs count="5">
    <dxf>
      <fill>
        <patternFill>
          <fgColor indexed="64"/>
          <bgColor rgb="FF00B0F0"/>
        </patternFill>
      </fill>
    </dxf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zoomScale="60" zoomScaleNormal="60" workbookViewId="0">
      <selection activeCell="C1" sqref="C1"/>
    </sheetView>
  </sheetViews>
  <sheetFormatPr defaultColWidth="8" defaultRowHeight="19.5" x14ac:dyDescent="0.4"/>
  <cols>
    <col min="1" max="1" width="1.375" style="76" customWidth="1"/>
    <col min="2" max="2" width="2.75" style="76" customWidth="1"/>
    <col min="3" max="3" width="63.625" style="76" customWidth="1"/>
    <col min="4" max="4" width="24" style="76" customWidth="1"/>
    <col min="5" max="6" width="20.625" style="76" customWidth="1"/>
    <col min="7" max="7" width="21.625" style="76" customWidth="1"/>
    <col min="8" max="19" width="20.625" style="76" customWidth="1"/>
    <col min="20" max="20" width="5.625" style="76" customWidth="1"/>
    <col min="21" max="21" width="20.625" style="76" customWidth="1"/>
    <col min="22" max="23" width="21.625" style="76" customWidth="1"/>
    <col min="24" max="27" width="20.625" style="76" customWidth="1"/>
    <col min="28" max="28" width="3.625" style="76" customWidth="1"/>
    <col min="29" max="29" width="8" style="76"/>
    <col min="30" max="30" width="8" style="76" hidden="1" customWidth="1"/>
    <col min="31" max="16384" width="8" style="76"/>
  </cols>
  <sheetData>
    <row r="1" spans="1:28" ht="39.950000000000003" customHeight="1" thickBot="1" x14ac:dyDescent="0.45">
      <c r="AA1" s="77"/>
    </row>
    <row r="2" spans="1:28" ht="39.950000000000003" customHeight="1" thickBot="1" x14ac:dyDescent="0.45">
      <c r="A2" s="78"/>
      <c r="B2" s="173" t="s">
        <v>115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79"/>
    </row>
    <row r="3" spans="1:28" ht="24.95" customHeight="1" x14ac:dyDescent="0.4">
      <c r="A3" s="80"/>
      <c r="R3" s="81"/>
      <c r="AB3" s="82"/>
    </row>
    <row r="4" spans="1:28" s="81" customFormat="1" ht="24.95" customHeight="1" x14ac:dyDescent="0.4">
      <c r="A4" s="83"/>
      <c r="B4" s="84" t="s">
        <v>116</v>
      </c>
      <c r="C4" s="85"/>
      <c r="D4" s="85"/>
      <c r="AB4" s="86"/>
    </row>
    <row r="5" spans="1:28" ht="24.95" customHeight="1" x14ac:dyDescent="0.4">
      <c r="A5" s="83"/>
      <c r="AB5" s="82"/>
    </row>
    <row r="6" spans="1:28" ht="24.95" customHeight="1" x14ac:dyDescent="0.4">
      <c r="A6" s="83"/>
      <c r="C6" s="87" t="s">
        <v>117</v>
      </c>
      <c r="D6" s="87" t="s">
        <v>118</v>
      </c>
      <c r="E6" s="88"/>
      <c r="F6" s="89"/>
      <c r="G6" s="90" t="s">
        <v>119</v>
      </c>
      <c r="H6" s="88"/>
      <c r="I6" s="88"/>
      <c r="J6" s="88"/>
      <c r="AB6" s="82"/>
    </row>
    <row r="7" spans="1:28" ht="24.95" customHeight="1" x14ac:dyDescent="0.4">
      <c r="A7" s="83"/>
      <c r="C7" s="91" t="s">
        <v>120</v>
      </c>
      <c r="D7" s="92"/>
      <c r="E7" s="93"/>
      <c r="F7" s="94"/>
      <c r="G7" s="90"/>
      <c r="AB7" s="82"/>
    </row>
    <row r="8" spans="1:28" ht="24.95" customHeight="1" x14ac:dyDescent="0.4">
      <c r="A8" s="83"/>
      <c r="C8" s="91" t="s">
        <v>121</v>
      </c>
      <c r="D8" s="92"/>
      <c r="E8" s="93"/>
      <c r="F8" s="95"/>
      <c r="G8" s="90" t="s">
        <v>122</v>
      </c>
      <c r="AB8" s="82"/>
    </row>
    <row r="9" spans="1:28" ht="24.95" customHeight="1" thickBot="1" x14ac:dyDescent="0.45">
      <c r="A9" s="83"/>
      <c r="C9" s="91" t="s">
        <v>123</v>
      </c>
      <c r="D9" s="92"/>
      <c r="E9" s="93"/>
      <c r="F9" s="94"/>
      <c r="G9" s="90"/>
      <c r="AB9" s="82"/>
    </row>
    <row r="10" spans="1:28" ht="24.95" customHeight="1" thickTop="1" thickBot="1" x14ac:dyDescent="0.45">
      <c r="A10" s="83"/>
      <c r="C10" s="91" t="s">
        <v>124</v>
      </c>
      <c r="D10" s="92"/>
      <c r="E10" s="93"/>
      <c r="F10" s="96"/>
      <c r="G10" s="90" t="s">
        <v>125</v>
      </c>
      <c r="AB10" s="82"/>
    </row>
    <row r="11" spans="1:28" s="88" customFormat="1" ht="24.95" customHeight="1" thickTop="1" x14ac:dyDescent="0.4">
      <c r="A11" s="83"/>
      <c r="C11" s="87" t="s">
        <v>126</v>
      </c>
      <c r="D11" s="97">
        <f>D7-D8-D9-D10</f>
        <v>0</v>
      </c>
      <c r="E11" s="98"/>
      <c r="F11" s="99"/>
      <c r="G11" s="90"/>
      <c r="H11" s="98"/>
      <c r="I11" s="98"/>
      <c r="J11" s="98"/>
      <c r="AB11" s="100"/>
    </row>
    <row r="12" spans="1:28" ht="24.95" customHeight="1" x14ac:dyDescent="0.4">
      <c r="A12" s="83"/>
      <c r="F12" s="101"/>
      <c r="G12" s="90" t="s">
        <v>127</v>
      </c>
      <c r="AB12" s="82"/>
    </row>
    <row r="13" spans="1:28" s="81" customFormat="1" ht="24.95" customHeight="1" x14ac:dyDescent="0.4">
      <c r="A13" s="83"/>
      <c r="B13" s="84" t="s">
        <v>128</v>
      </c>
      <c r="C13" s="102"/>
      <c r="D13" s="102"/>
      <c r="AB13" s="86"/>
    </row>
    <row r="14" spans="1:28" ht="24.95" customHeight="1" x14ac:dyDescent="0.4">
      <c r="A14" s="83"/>
      <c r="F14" s="103"/>
      <c r="G14" s="90" t="s">
        <v>129</v>
      </c>
      <c r="AB14" s="82"/>
    </row>
    <row r="15" spans="1:28" ht="24.95" customHeight="1" x14ac:dyDescent="0.4">
      <c r="A15" s="83"/>
      <c r="C15" s="76" t="s">
        <v>130</v>
      </c>
      <c r="AB15" s="82"/>
    </row>
    <row r="16" spans="1:28" s="88" customFormat="1" ht="24.95" customHeight="1" x14ac:dyDescent="0.4">
      <c r="A16" s="83"/>
      <c r="C16" s="87" t="s">
        <v>131</v>
      </c>
      <c r="D16" s="92"/>
      <c r="E16" s="93"/>
      <c r="F16" s="94"/>
      <c r="G16" s="94"/>
      <c r="H16" s="94"/>
      <c r="I16" s="98"/>
      <c r="J16" s="98"/>
      <c r="R16" s="104"/>
      <c r="AB16" s="100"/>
    </row>
    <row r="17" spans="1:28" ht="24.95" customHeight="1" x14ac:dyDescent="0.4">
      <c r="A17" s="83"/>
      <c r="F17" s="105"/>
      <c r="G17" s="105"/>
      <c r="H17" s="105"/>
      <c r="AB17" s="82"/>
    </row>
    <row r="18" spans="1:28" ht="24.95" customHeight="1" x14ac:dyDescent="0.4">
      <c r="A18" s="83"/>
      <c r="C18" s="76" t="s">
        <v>132</v>
      </c>
      <c r="F18" s="94"/>
      <c r="G18" s="94"/>
      <c r="H18" s="94"/>
      <c r="AB18" s="82"/>
    </row>
    <row r="19" spans="1:28" ht="24.95" customHeight="1" x14ac:dyDescent="0.4">
      <c r="A19" s="83"/>
      <c r="C19" s="87" t="s">
        <v>117</v>
      </c>
      <c r="D19" s="87" t="s">
        <v>118</v>
      </c>
      <c r="E19" s="88"/>
      <c r="F19" s="94"/>
      <c r="G19" s="94"/>
      <c r="H19" s="94"/>
      <c r="I19" s="88"/>
      <c r="J19" s="88"/>
      <c r="AB19" s="82"/>
    </row>
    <row r="20" spans="1:28" ht="24.95" customHeight="1" x14ac:dyDescent="0.4">
      <c r="A20" s="83"/>
      <c r="C20" s="91" t="s">
        <v>133</v>
      </c>
      <c r="D20" s="92"/>
      <c r="E20" s="93"/>
      <c r="F20" s="94"/>
      <c r="G20" s="94"/>
      <c r="H20" s="94"/>
      <c r="AB20" s="82"/>
    </row>
    <row r="21" spans="1:28" ht="24.95" customHeight="1" x14ac:dyDescent="0.4">
      <c r="A21" s="83"/>
      <c r="C21" s="91" t="s">
        <v>134</v>
      </c>
      <c r="D21" s="92"/>
      <c r="E21" s="93"/>
      <c r="F21" s="94"/>
      <c r="G21" s="94"/>
      <c r="H21" s="94"/>
      <c r="AB21" s="82"/>
    </row>
    <row r="22" spans="1:28" ht="24.95" customHeight="1" x14ac:dyDescent="0.4">
      <c r="A22" s="83"/>
      <c r="C22" s="91" t="s">
        <v>135</v>
      </c>
      <c r="D22" s="92"/>
      <c r="E22" s="93"/>
      <c r="F22" s="94"/>
      <c r="G22" s="94"/>
      <c r="H22" s="94"/>
      <c r="AB22" s="82"/>
    </row>
    <row r="23" spans="1:28" ht="24.95" customHeight="1" x14ac:dyDescent="0.4">
      <c r="A23" s="83"/>
      <c r="C23" s="91" t="s">
        <v>136</v>
      </c>
      <c r="D23" s="92"/>
      <c r="E23" s="93"/>
      <c r="F23" s="94"/>
      <c r="G23" s="94"/>
      <c r="H23" s="94"/>
      <c r="AB23" s="82"/>
    </row>
    <row r="24" spans="1:28" ht="24.95" customHeight="1" x14ac:dyDescent="0.4">
      <c r="A24" s="83"/>
      <c r="C24" s="91" t="s">
        <v>137</v>
      </c>
      <c r="D24" s="92"/>
      <c r="E24" s="93"/>
      <c r="F24" s="94"/>
      <c r="G24" s="94"/>
      <c r="H24" s="94"/>
      <c r="AB24" s="82"/>
    </row>
    <row r="25" spans="1:28" ht="24.95" customHeight="1" x14ac:dyDescent="0.4">
      <c r="A25" s="83"/>
      <c r="C25" s="91" t="s">
        <v>138</v>
      </c>
      <c r="D25" s="92"/>
      <c r="E25" s="93"/>
      <c r="F25" s="94"/>
      <c r="G25" s="94"/>
      <c r="H25" s="94"/>
      <c r="AB25" s="82"/>
    </row>
    <row r="26" spans="1:28" ht="24.95" customHeight="1" x14ac:dyDescent="0.4">
      <c r="A26" s="83"/>
      <c r="C26" s="87" t="s">
        <v>139</v>
      </c>
      <c r="D26" s="106">
        <f>SUM(D20:D25)</f>
        <v>0</v>
      </c>
      <c r="F26" s="94"/>
      <c r="G26" s="94"/>
      <c r="H26" s="94"/>
      <c r="AB26" s="82"/>
    </row>
    <row r="27" spans="1:28" ht="24.95" customHeight="1" x14ac:dyDescent="0.4">
      <c r="A27" s="83"/>
      <c r="F27" s="105"/>
      <c r="G27" s="105"/>
      <c r="H27" s="105"/>
      <c r="AB27" s="82"/>
    </row>
    <row r="28" spans="1:28" ht="24.95" customHeight="1" x14ac:dyDescent="0.4">
      <c r="A28" s="83"/>
      <c r="C28" s="76" t="s">
        <v>140</v>
      </c>
      <c r="F28" s="94"/>
      <c r="G28" s="94"/>
      <c r="H28" s="94"/>
      <c r="AB28" s="82"/>
    </row>
    <row r="29" spans="1:28" ht="24.95" customHeight="1" x14ac:dyDescent="0.4">
      <c r="A29" s="83"/>
      <c r="C29" s="87" t="s">
        <v>117</v>
      </c>
      <c r="D29" s="87" t="s">
        <v>118</v>
      </c>
      <c r="E29" s="88"/>
      <c r="I29" s="88"/>
      <c r="J29" s="88"/>
      <c r="AB29" s="82"/>
    </row>
    <row r="30" spans="1:28" ht="24.95" customHeight="1" x14ac:dyDescent="0.4">
      <c r="A30" s="83"/>
      <c r="C30" s="91" t="s">
        <v>141</v>
      </c>
      <c r="D30" s="107">
        <f>D16</f>
        <v>0</v>
      </c>
      <c r="AB30" s="82"/>
    </row>
    <row r="31" spans="1:28" ht="24.95" customHeight="1" thickBot="1" x14ac:dyDescent="0.45">
      <c r="A31" s="83"/>
      <c r="C31" s="91" t="s">
        <v>142</v>
      </c>
      <c r="D31" s="108">
        <f>D26</f>
        <v>0</v>
      </c>
      <c r="AB31" s="82"/>
    </row>
    <row r="32" spans="1:28" ht="24.95" customHeight="1" thickTop="1" thickBot="1" x14ac:dyDescent="0.45">
      <c r="A32" s="83"/>
      <c r="C32" s="109" t="s">
        <v>143</v>
      </c>
      <c r="D32" s="110">
        <f>$D$9</f>
        <v>0</v>
      </c>
      <c r="AB32" s="82"/>
    </row>
    <row r="33" spans="1:30" ht="24.95" customHeight="1" thickTop="1" x14ac:dyDescent="0.4">
      <c r="A33" s="83"/>
      <c r="C33" s="91" t="s">
        <v>124</v>
      </c>
      <c r="D33" s="111">
        <f>D10</f>
        <v>0</v>
      </c>
      <c r="AB33" s="82"/>
    </row>
    <row r="34" spans="1:30" ht="24.95" customHeight="1" x14ac:dyDescent="0.4">
      <c r="A34" s="83"/>
      <c r="C34" s="87" t="s">
        <v>126</v>
      </c>
      <c r="D34" s="97">
        <f>MAX(D30-D31-D32-D33, 0)</f>
        <v>0</v>
      </c>
      <c r="F34" s="98"/>
      <c r="G34" s="98"/>
      <c r="H34" s="98"/>
      <c r="I34" s="98"/>
      <c r="J34" s="98"/>
      <c r="AB34" s="82"/>
    </row>
    <row r="35" spans="1:30" ht="24.95" customHeight="1" x14ac:dyDescent="0.4">
      <c r="A35" s="83"/>
      <c r="AB35" s="82"/>
    </row>
    <row r="36" spans="1:30" s="81" customFormat="1" ht="24.95" customHeight="1" x14ac:dyDescent="0.4">
      <c r="A36" s="83"/>
      <c r="B36" s="84" t="s">
        <v>144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</row>
    <row r="37" spans="1:30" ht="24.95" customHeight="1" x14ac:dyDescent="0.4">
      <c r="A37" s="83"/>
      <c r="C37" s="93"/>
      <c r="U37" s="93"/>
      <c r="Y37" s="93"/>
      <c r="AB37" s="82"/>
    </row>
    <row r="38" spans="1:30" ht="24.95" customHeight="1" x14ac:dyDescent="0.4">
      <c r="A38" s="83"/>
      <c r="C38" s="76" t="s">
        <v>145</v>
      </c>
      <c r="D38" s="93"/>
      <c r="H38" s="93"/>
      <c r="I38" s="93"/>
      <c r="K38" s="93"/>
      <c r="N38" s="93"/>
      <c r="R38" s="93"/>
      <c r="U38" s="76" t="s">
        <v>146</v>
      </c>
      <c r="AB38" s="82"/>
    </row>
    <row r="39" spans="1:30" s="112" customFormat="1" ht="24.95" customHeight="1" x14ac:dyDescent="0.4">
      <c r="A39" s="83"/>
      <c r="C39" s="174" t="s">
        <v>147</v>
      </c>
      <c r="D39" s="174" t="s">
        <v>148</v>
      </c>
      <c r="E39" s="176" t="s">
        <v>149</v>
      </c>
      <c r="F39" s="174" t="s">
        <v>150</v>
      </c>
      <c r="G39" s="174" t="s">
        <v>151</v>
      </c>
      <c r="H39" s="174" t="s">
        <v>152</v>
      </c>
      <c r="I39" s="166" t="s">
        <v>153</v>
      </c>
      <c r="J39" s="167"/>
      <c r="K39" s="167"/>
      <c r="L39" s="167"/>
      <c r="M39" s="167"/>
      <c r="N39" s="168"/>
      <c r="O39" s="180" t="s">
        <v>154</v>
      </c>
      <c r="P39" s="181"/>
      <c r="Q39" s="181"/>
      <c r="R39" s="182"/>
      <c r="S39" s="174" t="s">
        <v>155</v>
      </c>
      <c r="T39" s="113"/>
      <c r="U39" s="164" t="s">
        <v>156</v>
      </c>
      <c r="V39" s="164" t="s">
        <v>157</v>
      </c>
      <c r="W39" s="183" t="s">
        <v>158</v>
      </c>
      <c r="X39" s="184" t="s">
        <v>159</v>
      </c>
      <c r="Y39" s="187" t="s">
        <v>160</v>
      </c>
      <c r="Z39" s="188"/>
      <c r="AA39" s="164" t="s">
        <v>161</v>
      </c>
      <c r="AB39" s="114"/>
    </row>
    <row r="40" spans="1:30" s="112" customFormat="1" ht="24.95" customHeight="1" x14ac:dyDescent="0.4">
      <c r="A40" s="83"/>
      <c r="C40" s="175"/>
      <c r="D40" s="175"/>
      <c r="E40" s="177"/>
      <c r="F40" s="175"/>
      <c r="G40" s="175"/>
      <c r="H40" s="175"/>
      <c r="I40" s="164" t="s">
        <v>162</v>
      </c>
      <c r="J40" s="166" t="s">
        <v>163</v>
      </c>
      <c r="K40" s="167"/>
      <c r="L40" s="167"/>
      <c r="M40" s="168"/>
      <c r="N40" s="164" t="s">
        <v>164</v>
      </c>
      <c r="O40" s="164" t="s">
        <v>165</v>
      </c>
      <c r="P40" s="170" t="s">
        <v>166</v>
      </c>
      <c r="Q40" s="170"/>
      <c r="R40" s="171" t="s">
        <v>167</v>
      </c>
      <c r="S40" s="175"/>
      <c r="T40" s="113"/>
      <c r="U40" s="165"/>
      <c r="V40" s="165"/>
      <c r="W40" s="183"/>
      <c r="X40" s="185"/>
      <c r="Y40" s="164" t="s">
        <v>168</v>
      </c>
      <c r="Z40" s="164" t="s">
        <v>169</v>
      </c>
      <c r="AA40" s="165"/>
      <c r="AB40" s="114"/>
      <c r="AD40" s="112">
        <v>307000</v>
      </c>
    </row>
    <row r="41" spans="1:30" s="112" customFormat="1" ht="50.1" customHeight="1" thickBot="1" x14ac:dyDescent="0.45">
      <c r="A41" s="83"/>
      <c r="C41" s="175"/>
      <c r="D41" s="175"/>
      <c r="E41" s="178"/>
      <c r="F41" s="179"/>
      <c r="G41" s="179"/>
      <c r="H41" s="175"/>
      <c r="I41" s="165"/>
      <c r="J41" s="115" t="s">
        <v>170</v>
      </c>
      <c r="K41" s="116" t="s">
        <v>171</v>
      </c>
      <c r="L41" s="117" t="s">
        <v>172</v>
      </c>
      <c r="M41" s="117" t="s">
        <v>173</v>
      </c>
      <c r="N41" s="169"/>
      <c r="O41" s="169"/>
      <c r="P41" s="117" t="s">
        <v>174</v>
      </c>
      <c r="Q41" s="117" t="s">
        <v>175</v>
      </c>
      <c r="R41" s="172"/>
      <c r="S41" s="179"/>
      <c r="T41" s="113"/>
      <c r="U41" s="169"/>
      <c r="V41" s="169"/>
      <c r="W41" s="183"/>
      <c r="X41" s="186"/>
      <c r="Y41" s="169"/>
      <c r="Z41" s="169"/>
      <c r="AA41" s="169"/>
      <c r="AB41" s="114"/>
    </row>
    <row r="42" spans="1:30" s="112" customFormat="1" ht="24.95" customHeight="1" thickTop="1" thickBot="1" x14ac:dyDescent="0.45">
      <c r="A42" s="83"/>
      <c r="C42" s="118"/>
      <c r="D42" s="119"/>
      <c r="E42" s="120"/>
      <c r="F42" s="121"/>
      <c r="G42" s="121"/>
      <c r="H42" s="122"/>
      <c r="I42" s="123" t="str">
        <f ca="1">IF(INDIRECT("D" &amp; ROW())&lt;&gt;"", VLOOKUP(INDIRECT("D" &amp; ROW()),テーブル_デフレーター!$A$3:$C$125,3,TRUE), "-")</f>
        <v>-</v>
      </c>
      <c r="J42" s="124">
        <v>290000</v>
      </c>
      <c r="K42" s="125"/>
      <c r="L42" s="126" t="str">
        <f ca="1">IF(INDIRECT("E" &amp; ROW())&lt;&gt;"", INDIRECT("E" &amp; ROW()), "-")</f>
        <v>-</v>
      </c>
      <c r="M42" s="126" t="str">
        <f ca="1">IFERROR(ROUND(INDIRECT("J" &amp; ROW())/(INDIRECT("K" &amp; ROW())/INDIRECT("L" &amp; ROW())),3), "-")</f>
        <v>-</v>
      </c>
      <c r="N42" s="127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128">
        <v>0.24</v>
      </c>
      <c r="P42" s="129" t="str">
        <f ca="1">IF(INDIRECT("F" &amp; ROW())&lt;&gt;"", INDIRECT("F" &amp; ROW()), "-")</f>
        <v>-</v>
      </c>
      <c r="Q42" s="130" t="str">
        <f ca="1">IFERROR(ROUND(INDIRECT("P" &amp; ROW())/INDIRECT("K" &amp; ROW()),3), "-")</f>
        <v>-</v>
      </c>
      <c r="R42" s="131">
        <f ca="1">IF(INDIRECT("Q" &amp; ROW())="-",INDIRECT("O" &amp; ROW()),IF(AND(INDIRECT("O" &amp; ROW())&lt;&gt;"-", INDIRECT("Q" &amp; ROW())&lt;&gt;"-"), MAX(INDIRECT("O" &amp; ROW()),INDIRECT("Q" &amp; ROW())), "-"))</f>
        <v>0.24</v>
      </c>
      <c r="S42" s="129" t="str">
        <f ca="1">IF(INDIRECT("H" &amp; ROW())="","-",IFERROR(ROUNDDOWN(INDIRECT("H" &amp; ROW())*INDIRECT("N" &amp; ROW())*INDIRECT("R" &amp; ROW()),0), "-"))</f>
        <v>-</v>
      </c>
      <c r="T42" s="132"/>
      <c r="U42" s="129" t="str">
        <f ca="1">IF(INDIRECT("H" &amp; ROW())&lt;&gt;"",INDIRECT("H" &amp; ROW()),"-")</f>
        <v>-</v>
      </c>
      <c r="V42" s="128">
        <v>0.23</v>
      </c>
      <c r="W42" s="107" t="str">
        <f ca="1">IF(INDIRECT("G" &amp; ROW())&lt;&gt;"", INDIRECT("G" &amp; ROW()), "-")</f>
        <v>-</v>
      </c>
      <c r="X42" s="107" t="str">
        <f ca="1">IFERROR( IF((INDIRECT("U" &amp; ROW())*INDIRECT("V" &amp; ROW()))-INDIRECT("W" &amp; ROW()) &lt; 0, 0, (INDIRECT("U" &amp; ROW())*INDIRECT("V" &amp; ROW()))-INDIRECT("W" &amp; ROW())), "-")</f>
        <v>-</v>
      </c>
      <c r="Y42" s="92"/>
      <c r="Z42" s="133" t="str">
        <f ca="1">IFERROR(ROUNDDOWN((INDIRECT("U" &amp; ROW())*INDIRECT("V" &amp; ROW())) * (INDIRECT("Y" &amp; ROW())/(INDIRECT("U" &amp; ROW())+INDIRECT("Y" &amp; ROW()))), 0), "-")</f>
        <v>-</v>
      </c>
      <c r="AA42" s="107" t="str">
        <f ca="1">IFERROR(ROUNDDOWN(IF(INDIRECT("X" &amp; ROW()) = "-", INDIRECT("Z" &amp; ROW()), INDIRECT("X" &amp; ROW())), 0), "-")</f>
        <v>-</v>
      </c>
      <c r="AB42" s="114"/>
      <c r="AD42" s="112">
        <v>307000</v>
      </c>
    </row>
    <row r="43" spans="1:30" s="112" customFormat="1" ht="24.95" customHeight="1" thickTop="1" thickBot="1" x14ac:dyDescent="0.45">
      <c r="A43" s="83"/>
      <c r="C43" s="118"/>
      <c r="D43" s="119"/>
      <c r="E43" s="120"/>
      <c r="F43" s="121"/>
      <c r="G43" s="121"/>
      <c r="H43" s="122"/>
      <c r="I43" s="123" t="str">
        <f ca="1">IF(INDIRECT("D" &amp; ROW())&lt;&gt;"", VLOOKUP(INDIRECT("D" &amp; ROW()),テーブル_デフレーター!$A$3:$C$125,3,TRUE), "-")</f>
        <v>-</v>
      </c>
      <c r="J43" s="124">
        <v>290000</v>
      </c>
      <c r="K43" s="125"/>
      <c r="L43" s="126" t="str">
        <f t="shared" ref="L43:L46" ca="1" si="0">IF(INDIRECT("E" &amp; ROW())&lt;&gt;"", INDIRECT("E" &amp; ROW()), "-")</f>
        <v>-</v>
      </c>
      <c r="M43" s="126" t="str">
        <f t="shared" ref="M43:M46" ca="1" si="1">IFERROR(ROUND(INDIRECT("J" &amp; ROW())/(INDIRECT("K" &amp; ROW())/INDIRECT("L" &amp; ROW())),3), "-")</f>
        <v>-</v>
      </c>
      <c r="N43" s="127" t="str">
        <f t="shared" ref="N43:N46" ca="1" si="2">IF(INDIRECT("M" &amp; ROW())="-",INDIRECT("I" &amp; ROW()),IF(AND(INDIRECT("I" &amp; ROW())&lt;&gt;"-", INDIRECT("M" &amp; ROW())&lt;&gt;"-"), MAX(INDIRECT("I" &amp; ROW()),INDIRECT("M" &amp; ROW())), "-"))</f>
        <v>-</v>
      </c>
      <c r="O43" s="128">
        <v>0.24</v>
      </c>
      <c r="P43" s="129" t="str">
        <f t="shared" ref="P43:P46" ca="1" si="3">IF(INDIRECT("F" &amp; ROW())&lt;&gt;"", INDIRECT("F" &amp; ROW()), "-")</f>
        <v>-</v>
      </c>
      <c r="Q43" s="130" t="str">
        <f t="shared" ref="Q43:Q46" ca="1" si="4">IFERROR(ROUND(INDIRECT("P" &amp; ROW())/INDIRECT("K" &amp; ROW()),3), "-")</f>
        <v>-</v>
      </c>
      <c r="R43" s="131">
        <f t="shared" ref="R43:R46" ca="1" si="5">IF(INDIRECT("Q" &amp; ROW())="-",INDIRECT("O" &amp; ROW()),IF(AND(INDIRECT("O" &amp; ROW())&lt;&gt;"-", INDIRECT("Q" &amp; ROW())&lt;&gt;"-"), MAX(INDIRECT("O" &amp; ROW()),INDIRECT("Q" &amp; ROW())), "-"))</f>
        <v>0.24</v>
      </c>
      <c r="S43" s="129" t="str">
        <f t="shared" ref="S43:S46" ca="1" si="6">IF(INDIRECT("H" &amp; ROW())="","-",IFERROR(ROUNDDOWN(INDIRECT("H" &amp; ROW())*INDIRECT("N" &amp; ROW())*INDIRECT("R" &amp; ROW()),0), "-"))</f>
        <v>-</v>
      </c>
      <c r="T43" s="132"/>
      <c r="U43" s="129" t="str">
        <f t="shared" ref="U43:U46" ca="1" si="7">IF(INDIRECT("H" &amp; ROW())&lt;&gt;"",INDIRECT("H" &amp; ROW()),"-")</f>
        <v>-</v>
      </c>
      <c r="V43" s="128">
        <v>0.23</v>
      </c>
      <c r="W43" s="107" t="str">
        <f t="shared" ref="W43:W46" ca="1" si="8">IF(INDIRECT("G" &amp; ROW())&lt;&gt;"", INDIRECT("G" &amp; ROW()), "-")</f>
        <v>-</v>
      </c>
      <c r="X43" s="107" t="str">
        <f t="shared" ref="X43:X46" ca="1" si="9">IFERROR( IF((INDIRECT("U" &amp; ROW())*INDIRECT("V" &amp; ROW()))-INDIRECT("W" &amp; ROW()) &lt; 0, 0, (INDIRECT("U" &amp; ROW())*INDIRECT("V" &amp; ROW()))-INDIRECT("W" &amp; ROW())), "-")</f>
        <v>-</v>
      </c>
      <c r="Y43" s="92"/>
      <c r="Z43" s="133" t="str">
        <f t="shared" ref="Z43:Z46" ca="1" si="10">IFERROR(ROUNDDOWN((INDIRECT("U" &amp; ROW())*INDIRECT("V" &amp; ROW())) * (INDIRECT("Y" &amp; ROW())/(INDIRECT("U" &amp; ROW())+INDIRECT("Y" &amp; ROW()))), 0), "-")</f>
        <v>-</v>
      </c>
      <c r="AA43" s="107" t="str">
        <f t="shared" ref="AA43:AA46" ca="1" si="11">IFERROR(ROUNDDOWN(IF(INDIRECT("X" &amp; ROW()) = "-", INDIRECT("Z" &amp; ROW()), INDIRECT("X" &amp; ROW())), 0), "-")</f>
        <v>-</v>
      </c>
      <c r="AB43" s="114"/>
      <c r="AD43" s="112">
        <v>307000</v>
      </c>
    </row>
    <row r="44" spans="1:30" s="112" customFormat="1" ht="24.95" customHeight="1" thickTop="1" thickBot="1" x14ac:dyDescent="0.45">
      <c r="A44" s="83"/>
      <c r="C44" s="118"/>
      <c r="D44" s="119"/>
      <c r="E44" s="120"/>
      <c r="F44" s="121"/>
      <c r="G44" s="121"/>
      <c r="H44" s="122"/>
      <c r="I44" s="123" t="str">
        <f ca="1">IF(INDIRECT("D" &amp; ROW())&lt;&gt;"", VLOOKUP(INDIRECT("D" &amp; ROW()),テーブル_デフレーター!$A$3:$C$125,3,TRUE), "-")</f>
        <v>-</v>
      </c>
      <c r="J44" s="124">
        <v>290000</v>
      </c>
      <c r="K44" s="125"/>
      <c r="L44" s="126" t="str">
        <f t="shared" ca="1" si="0"/>
        <v>-</v>
      </c>
      <c r="M44" s="126" t="str">
        <f t="shared" ca="1" si="1"/>
        <v>-</v>
      </c>
      <c r="N44" s="127" t="str">
        <f t="shared" ca="1" si="2"/>
        <v>-</v>
      </c>
      <c r="O44" s="128">
        <v>0.24</v>
      </c>
      <c r="P44" s="129" t="str">
        <f t="shared" ca="1" si="3"/>
        <v>-</v>
      </c>
      <c r="Q44" s="130" t="str">
        <f t="shared" ca="1" si="4"/>
        <v>-</v>
      </c>
      <c r="R44" s="131">
        <f t="shared" ca="1" si="5"/>
        <v>0.24</v>
      </c>
      <c r="S44" s="129" t="str">
        <f t="shared" ca="1" si="6"/>
        <v>-</v>
      </c>
      <c r="T44" s="132"/>
      <c r="U44" s="129" t="str">
        <f t="shared" ca="1" si="7"/>
        <v>-</v>
      </c>
      <c r="V44" s="128">
        <v>0.23</v>
      </c>
      <c r="W44" s="107" t="str">
        <f t="shared" ca="1" si="8"/>
        <v>-</v>
      </c>
      <c r="X44" s="107" t="str">
        <f t="shared" ca="1" si="9"/>
        <v>-</v>
      </c>
      <c r="Y44" s="92"/>
      <c r="Z44" s="133" t="str">
        <f t="shared" ca="1" si="10"/>
        <v>-</v>
      </c>
      <c r="AA44" s="107" t="str">
        <f t="shared" ca="1" si="11"/>
        <v>-</v>
      </c>
      <c r="AB44" s="114"/>
      <c r="AD44" s="112">
        <v>307000</v>
      </c>
    </row>
    <row r="45" spans="1:30" s="112" customFormat="1" ht="24.95" customHeight="1" thickTop="1" thickBot="1" x14ac:dyDescent="0.45">
      <c r="A45" s="83"/>
      <c r="C45" s="118"/>
      <c r="D45" s="119"/>
      <c r="E45" s="120"/>
      <c r="F45" s="121"/>
      <c r="G45" s="121"/>
      <c r="H45" s="122"/>
      <c r="I45" s="123" t="str">
        <f ca="1">IF(INDIRECT("D" &amp; ROW())&lt;&gt;"", VLOOKUP(INDIRECT("D" &amp; ROW()),テーブル_デフレーター!$A$3:$C$125,3,TRUE), "-")</f>
        <v>-</v>
      </c>
      <c r="J45" s="124">
        <v>290000</v>
      </c>
      <c r="K45" s="125"/>
      <c r="L45" s="126" t="str">
        <f t="shared" ca="1" si="0"/>
        <v>-</v>
      </c>
      <c r="M45" s="126" t="str">
        <f t="shared" ca="1" si="1"/>
        <v>-</v>
      </c>
      <c r="N45" s="127" t="str">
        <f t="shared" ca="1" si="2"/>
        <v>-</v>
      </c>
      <c r="O45" s="128">
        <v>0.24</v>
      </c>
      <c r="P45" s="129" t="str">
        <f t="shared" ca="1" si="3"/>
        <v>-</v>
      </c>
      <c r="Q45" s="130" t="str">
        <f t="shared" ca="1" si="4"/>
        <v>-</v>
      </c>
      <c r="R45" s="131">
        <f t="shared" ca="1" si="5"/>
        <v>0.24</v>
      </c>
      <c r="S45" s="129" t="str">
        <f t="shared" ca="1" si="6"/>
        <v>-</v>
      </c>
      <c r="T45" s="132"/>
      <c r="U45" s="129" t="str">
        <f t="shared" ca="1" si="7"/>
        <v>-</v>
      </c>
      <c r="V45" s="128">
        <v>0.23</v>
      </c>
      <c r="W45" s="107" t="str">
        <f t="shared" ca="1" si="8"/>
        <v>-</v>
      </c>
      <c r="X45" s="107" t="str">
        <f t="shared" ca="1" si="9"/>
        <v>-</v>
      </c>
      <c r="Y45" s="92"/>
      <c r="Z45" s="133" t="str">
        <f t="shared" ca="1" si="10"/>
        <v>-</v>
      </c>
      <c r="AA45" s="107" t="str">
        <f t="shared" ca="1" si="11"/>
        <v>-</v>
      </c>
      <c r="AB45" s="114"/>
      <c r="AD45" s="112">
        <v>307000</v>
      </c>
    </row>
    <row r="46" spans="1:30" s="112" customFormat="1" ht="24.95" customHeight="1" thickTop="1" thickBot="1" x14ac:dyDescent="0.45">
      <c r="A46" s="83"/>
      <c r="C46" s="118"/>
      <c r="D46" s="119"/>
      <c r="E46" s="120"/>
      <c r="F46" s="121"/>
      <c r="G46" s="121"/>
      <c r="H46" s="122"/>
      <c r="I46" s="123" t="str">
        <f ca="1">IF(INDIRECT("D" &amp; ROW())&lt;&gt;"", VLOOKUP(INDIRECT("D" &amp; ROW()),テーブル_デフレーター!$A$3:$C$125,3,TRUE), "-")</f>
        <v>-</v>
      </c>
      <c r="J46" s="124">
        <v>290000</v>
      </c>
      <c r="K46" s="125"/>
      <c r="L46" s="126" t="str">
        <f t="shared" ca="1" si="0"/>
        <v>-</v>
      </c>
      <c r="M46" s="126" t="str">
        <f t="shared" ca="1" si="1"/>
        <v>-</v>
      </c>
      <c r="N46" s="127" t="str">
        <f t="shared" ca="1" si="2"/>
        <v>-</v>
      </c>
      <c r="O46" s="128">
        <v>0.24</v>
      </c>
      <c r="P46" s="129" t="str">
        <f t="shared" ca="1" si="3"/>
        <v>-</v>
      </c>
      <c r="Q46" s="130" t="str">
        <f t="shared" ca="1" si="4"/>
        <v>-</v>
      </c>
      <c r="R46" s="131">
        <f t="shared" ca="1" si="5"/>
        <v>0.24</v>
      </c>
      <c r="S46" s="129" t="str">
        <f t="shared" ca="1" si="6"/>
        <v>-</v>
      </c>
      <c r="T46" s="132"/>
      <c r="U46" s="129" t="str">
        <f t="shared" ca="1" si="7"/>
        <v>-</v>
      </c>
      <c r="V46" s="128">
        <v>0.23</v>
      </c>
      <c r="W46" s="107" t="str">
        <f t="shared" ca="1" si="8"/>
        <v>-</v>
      </c>
      <c r="X46" s="107" t="str">
        <f t="shared" ca="1" si="9"/>
        <v>-</v>
      </c>
      <c r="Y46" s="92"/>
      <c r="Z46" s="133" t="str">
        <f t="shared" ca="1" si="10"/>
        <v>-</v>
      </c>
      <c r="AA46" s="107" t="str">
        <f t="shared" ca="1" si="11"/>
        <v>-</v>
      </c>
      <c r="AB46" s="114"/>
      <c r="AD46" s="112">
        <v>307000</v>
      </c>
    </row>
    <row r="47" spans="1:30" ht="24.95" customHeight="1" thickTop="1" x14ac:dyDescent="0.4">
      <c r="A47" s="83"/>
      <c r="C47" s="87" t="s">
        <v>176</v>
      </c>
      <c r="D47" s="134"/>
      <c r="E47" s="135"/>
      <c r="F47" s="135"/>
      <c r="G47" s="135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6">
        <f ca="1">SUM(S42:S46)</f>
        <v>0</v>
      </c>
      <c r="T47" s="137"/>
      <c r="U47" s="134"/>
      <c r="V47" s="134"/>
      <c r="W47" s="134"/>
      <c r="X47" s="134"/>
      <c r="Y47" s="134"/>
      <c r="Z47" s="134"/>
      <c r="AA47" s="136">
        <f ca="1">SUM(AA42:AA46)</f>
        <v>0</v>
      </c>
      <c r="AB47" s="82"/>
    </row>
    <row r="48" spans="1:30" ht="24.95" customHeight="1" x14ac:dyDescent="0.4">
      <c r="A48" s="83"/>
      <c r="C48" s="76" t="s">
        <v>177</v>
      </c>
      <c r="R48" s="138"/>
      <c r="AB48" s="82"/>
    </row>
    <row r="49" spans="1:28" ht="24.95" customHeight="1" x14ac:dyDescent="0.4">
      <c r="A49" s="83"/>
      <c r="AB49" s="82"/>
    </row>
    <row r="50" spans="1:28" ht="24.95" customHeight="1" x14ac:dyDescent="0.4">
      <c r="A50" s="83"/>
      <c r="AB50" s="82"/>
    </row>
    <row r="51" spans="1:28" ht="24.95" customHeight="1" x14ac:dyDescent="0.4">
      <c r="A51" s="83"/>
      <c r="C51" s="76" t="s">
        <v>178</v>
      </c>
      <c r="AB51" s="82"/>
    </row>
    <row r="52" spans="1:28" s="88" customFormat="1" ht="24.95" customHeight="1" x14ac:dyDescent="0.4">
      <c r="A52" s="83"/>
      <c r="C52" s="87" t="s">
        <v>176</v>
      </c>
      <c r="D52" s="92"/>
      <c r="E52" s="98"/>
      <c r="F52" s="98"/>
      <c r="G52" s="98"/>
      <c r="H52" s="98"/>
      <c r="I52" s="98"/>
      <c r="J52" s="98"/>
      <c r="K52" s="98"/>
      <c r="R52" s="76"/>
      <c r="AB52" s="100"/>
    </row>
    <row r="53" spans="1:28" ht="24.95" customHeight="1" x14ac:dyDescent="0.4">
      <c r="A53" s="83"/>
      <c r="AB53" s="82"/>
    </row>
    <row r="54" spans="1:28" ht="24.95" customHeight="1" x14ac:dyDescent="0.4">
      <c r="A54" s="83"/>
      <c r="C54" s="76" t="s">
        <v>179</v>
      </c>
      <c r="AB54" s="82"/>
    </row>
    <row r="55" spans="1:28" ht="24.95" customHeight="1" x14ac:dyDescent="0.4">
      <c r="A55" s="83"/>
      <c r="C55" s="87" t="s">
        <v>117</v>
      </c>
      <c r="D55" s="87" t="s">
        <v>118</v>
      </c>
      <c r="E55" s="88"/>
      <c r="F55" s="88"/>
      <c r="G55" s="88"/>
      <c r="H55" s="88"/>
      <c r="I55" s="88"/>
      <c r="J55" s="88"/>
      <c r="K55" s="88"/>
      <c r="AB55" s="82"/>
    </row>
    <row r="56" spans="1:28" ht="24.95" customHeight="1" x14ac:dyDescent="0.4">
      <c r="A56" s="83"/>
      <c r="C56" s="91" t="s">
        <v>180</v>
      </c>
      <c r="D56" s="107">
        <f ca="1">S47</f>
        <v>0</v>
      </c>
      <c r="AB56" s="82"/>
    </row>
    <row r="57" spans="1:28" ht="24.95" customHeight="1" x14ac:dyDescent="0.4">
      <c r="A57" s="83"/>
      <c r="C57" s="91" t="s">
        <v>181</v>
      </c>
      <c r="D57" s="107">
        <f ca="1">AA47</f>
        <v>0</v>
      </c>
      <c r="AB57" s="82"/>
    </row>
    <row r="58" spans="1:28" ht="24.95" customHeight="1" x14ac:dyDescent="0.4">
      <c r="A58" s="83"/>
      <c r="C58" s="91" t="s">
        <v>182</v>
      </c>
      <c r="D58" s="107">
        <f>D52</f>
        <v>0</v>
      </c>
      <c r="AB58" s="82"/>
    </row>
    <row r="59" spans="1:28" ht="24.95" customHeight="1" x14ac:dyDescent="0.4">
      <c r="A59" s="83"/>
      <c r="C59" s="87" t="s">
        <v>176</v>
      </c>
      <c r="D59" s="97">
        <f ca="1">SUM(D56:D58)</f>
        <v>0</v>
      </c>
      <c r="E59" s="98"/>
      <c r="F59" s="98"/>
      <c r="G59" s="98"/>
      <c r="H59" s="98"/>
      <c r="I59" s="98"/>
      <c r="J59" s="98"/>
      <c r="K59" s="98"/>
      <c r="AB59" s="82"/>
    </row>
    <row r="60" spans="1:28" ht="24.95" customHeight="1" x14ac:dyDescent="0.4">
      <c r="A60" s="83"/>
      <c r="AB60" s="82"/>
    </row>
    <row r="61" spans="1:28" s="81" customFormat="1" ht="24.95" customHeight="1" x14ac:dyDescent="0.4">
      <c r="A61" s="83"/>
      <c r="B61" s="84" t="s">
        <v>183</v>
      </c>
      <c r="C61" s="85"/>
      <c r="D61" s="139"/>
      <c r="E61" s="85"/>
      <c r="F61" s="85"/>
      <c r="G61" s="85"/>
      <c r="AB61" s="86"/>
    </row>
    <row r="62" spans="1:28" ht="24.95" customHeight="1" x14ac:dyDescent="0.4">
      <c r="A62" s="83"/>
      <c r="AB62" s="82"/>
    </row>
    <row r="63" spans="1:28" ht="24.95" customHeight="1" x14ac:dyDescent="0.4">
      <c r="A63" s="83"/>
      <c r="C63" s="87" t="s">
        <v>117</v>
      </c>
      <c r="D63" s="87" t="s">
        <v>118</v>
      </c>
      <c r="E63" s="140"/>
      <c r="F63" s="87" t="s">
        <v>184</v>
      </c>
      <c r="G63" s="87" t="s">
        <v>155</v>
      </c>
      <c r="AB63" s="82"/>
    </row>
    <row r="64" spans="1:28" ht="24.95" customHeight="1" x14ac:dyDescent="0.4">
      <c r="A64" s="83"/>
      <c r="C64" s="91" t="s">
        <v>185</v>
      </c>
      <c r="D64" s="92"/>
      <c r="E64" s="141">
        <v>12</v>
      </c>
      <c r="F64" s="141">
        <v>3</v>
      </c>
      <c r="G64" s="142">
        <f>IFERROR(ROUNDDOWN(D64/E64*F64,0), "-")</f>
        <v>0</v>
      </c>
      <c r="AB64" s="82"/>
    </row>
    <row r="65" spans="1:28" ht="24.95" customHeight="1" x14ac:dyDescent="0.4">
      <c r="A65" s="83"/>
      <c r="AB65" s="82"/>
    </row>
    <row r="66" spans="1:28" ht="24.95" customHeight="1" x14ac:dyDescent="0.4">
      <c r="A66" s="83"/>
      <c r="B66" s="84" t="s">
        <v>186</v>
      </c>
      <c r="C66" s="102"/>
      <c r="D66" s="139"/>
      <c r="E66" s="102"/>
      <c r="F66" s="102"/>
      <c r="G66" s="102"/>
      <c r="AB66" s="82"/>
    </row>
    <row r="67" spans="1:28" ht="24.95" customHeight="1" x14ac:dyDescent="0.4">
      <c r="A67" s="83"/>
      <c r="D67" s="93"/>
      <c r="AB67" s="82"/>
    </row>
    <row r="68" spans="1:28" ht="24.95" customHeight="1" x14ac:dyDescent="0.4">
      <c r="A68" s="83"/>
      <c r="C68" s="87" t="s">
        <v>117</v>
      </c>
      <c r="D68" s="87" t="s">
        <v>118</v>
      </c>
      <c r="E68" s="140"/>
      <c r="F68" s="87" t="s">
        <v>184</v>
      </c>
      <c r="G68" s="87" t="s">
        <v>155</v>
      </c>
      <c r="AB68" s="82"/>
    </row>
    <row r="69" spans="1:28" ht="24.95" customHeight="1" x14ac:dyDescent="0.4">
      <c r="A69" s="83"/>
      <c r="C69" s="91" t="s">
        <v>185</v>
      </c>
      <c r="D69" s="107" t="str">
        <f>IF(D64="","-", IF((D59 + G64) &gt; D64, "-", D64))</f>
        <v>-</v>
      </c>
      <c r="E69" s="143">
        <v>12</v>
      </c>
      <c r="F69" s="143">
        <v>12</v>
      </c>
      <c r="G69" s="142" t="str">
        <f>IF(D69&lt;&gt;"-", D69/E69*F69, "-")</f>
        <v>-</v>
      </c>
      <c r="AB69" s="82"/>
    </row>
    <row r="70" spans="1:28" ht="24.95" customHeight="1" x14ac:dyDescent="0.4">
      <c r="A70" s="83"/>
      <c r="AB70" s="82"/>
    </row>
    <row r="71" spans="1:28" s="81" customFormat="1" ht="24.95" customHeight="1" x14ac:dyDescent="0.4">
      <c r="A71" s="83"/>
      <c r="B71" s="84" t="s">
        <v>187</v>
      </c>
      <c r="C71" s="85"/>
      <c r="D71" s="85"/>
      <c r="E71" s="85"/>
      <c r="F71" s="85"/>
      <c r="AB71" s="86"/>
    </row>
    <row r="72" spans="1:28" ht="24.95" customHeight="1" x14ac:dyDescent="0.4">
      <c r="A72" s="83"/>
      <c r="AB72" s="82"/>
    </row>
    <row r="73" spans="1:28" ht="24.95" customHeight="1" x14ac:dyDescent="0.4">
      <c r="A73" s="83"/>
      <c r="C73" s="87" t="s">
        <v>117</v>
      </c>
      <c r="D73" s="87" t="s">
        <v>118</v>
      </c>
      <c r="E73" s="156" t="s">
        <v>188</v>
      </c>
      <c r="F73" s="158" t="s">
        <v>189</v>
      </c>
      <c r="G73" s="98"/>
      <c r="AB73" s="82"/>
    </row>
    <row r="74" spans="1:28" ht="24.95" customHeight="1" x14ac:dyDescent="0.4">
      <c r="A74" s="83"/>
      <c r="C74" s="91" t="s">
        <v>190</v>
      </c>
      <c r="D74" s="107">
        <f>D11</f>
        <v>0</v>
      </c>
      <c r="E74" s="157"/>
      <c r="F74" s="159"/>
      <c r="G74" s="98"/>
      <c r="AB74" s="82"/>
    </row>
    <row r="75" spans="1:28" ht="24.95" customHeight="1" x14ac:dyDescent="0.4">
      <c r="A75" s="83"/>
      <c r="C75" s="144" t="s">
        <v>191</v>
      </c>
      <c r="D75" s="107">
        <f>D34</f>
        <v>0</v>
      </c>
      <c r="E75" s="161">
        <f ca="1">IF(OR(D69="-", F79="適用しない"), D75 + IF(D76="", 0, D76) + IF(D77="", 0, D77), D34 + G69)</f>
        <v>0</v>
      </c>
      <c r="F75" s="159"/>
      <c r="AB75" s="82"/>
    </row>
    <row r="76" spans="1:28" ht="24.95" customHeight="1" x14ac:dyDescent="0.4">
      <c r="A76" s="83"/>
      <c r="C76" s="91" t="s">
        <v>192</v>
      </c>
      <c r="D76" s="145">
        <f ca="1">IF(OR(D69="-", F79="適用しない"), D59, 0)</f>
        <v>0</v>
      </c>
      <c r="E76" s="162"/>
      <c r="F76" s="159"/>
      <c r="AB76" s="82"/>
    </row>
    <row r="77" spans="1:28" ht="24.95" customHeight="1" x14ac:dyDescent="0.4">
      <c r="A77" s="83"/>
      <c r="C77" s="91" t="s">
        <v>193</v>
      </c>
      <c r="D77" s="145">
        <f>IF(OR(D69="-", F79="適用しない"), G64, 0)</f>
        <v>0</v>
      </c>
      <c r="E77" s="162"/>
      <c r="F77" s="159"/>
      <c r="AB77" s="82"/>
    </row>
    <row r="78" spans="1:28" ht="24.95" customHeight="1" x14ac:dyDescent="0.4">
      <c r="A78" s="83"/>
      <c r="C78" s="91" t="s">
        <v>194</v>
      </c>
      <c r="D78" s="107" t="str">
        <f>IF(OR(D69="-", F79="適用しない"),"",G69)</f>
        <v/>
      </c>
      <c r="E78" s="163"/>
      <c r="F78" s="160"/>
      <c r="AB78" s="82"/>
    </row>
    <row r="79" spans="1:28" ht="24.95" customHeight="1" x14ac:dyDescent="0.4">
      <c r="A79" s="83"/>
      <c r="C79" s="87" t="s">
        <v>176</v>
      </c>
      <c r="D79" s="97">
        <f ca="1">ROUNDDOWN(D74 - E75, -4)</f>
        <v>0</v>
      </c>
      <c r="E79" s="146"/>
      <c r="F79" s="147" t="s">
        <v>195</v>
      </c>
      <c r="AB79" s="82"/>
    </row>
    <row r="80" spans="1:28" ht="24.95" customHeight="1" x14ac:dyDescent="0.4">
      <c r="A80" s="83"/>
      <c r="C80" s="88"/>
      <c r="D80" s="148"/>
      <c r="AB80" s="82"/>
    </row>
    <row r="81" spans="1:28" ht="24.95" customHeight="1" x14ac:dyDescent="0.4">
      <c r="A81" s="83"/>
      <c r="B81" s="84" t="s">
        <v>196</v>
      </c>
      <c r="C81" s="149"/>
      <c r="D81" s="150"/>
      <c r="AB81" s="82"/>
    </row>
    <row r="82" spans="1:28" ht="24.95" customHeight="1" x14ac:dyDescent="0.4">
      <c r="A82" s="83"/>
      <c r="C82" s="88"/>
      <c r="D82" s="148"/>
      <c r="AB82" s="82"/>
    </row>
    <row r="83" spans="1:28" ht="24.95" customHeight="1" x14ac:dyDescent="0.4">
      <c r="A83" s="83"/>
      <c r="C83" s="87" t="s">
        <v>197</v>
      </c>
      <c r="D83" s="151" t="s">
        <v>198</v>
      </c>
      <c r="AB83" s="82"/>
    </row>
    <row r="84" spans="1:28" ht="24.95" customHeight="1" x14ac:dyDescent="0.4">
      <c r="A84" s="83"/>
      <c r="C84" s="152" t="s">
        <v>199</v>
      </c>
      <c r="D84" s="107">
        <f ca="1">D79</f>
        <v>0</v>
      </c>
      <c r="AB84" s="82"/>
    </row>
    <row r="85" spans="1:28" ht="24.95" customHeight="1" x14ac:dyDescent="0.4">
      <c r="A85" s="83"/>
      <c r="C85" s="152" t="s">
        <v>200</v>
      </c>
      <c r="D85" s="92"/>
      <c r="AB85" s="82"/>
    </row>
    <row r="86" spans="1:28" ht="24.95" customHeight="1" x14ac:dyDescent="0.4">
      <c r="A86" s="83"/>
      <c r="C86" s="87" t="s">
        <v>201</v>
      </c>
      <c r="D86" s="97">
        <f ca="1">ROUNDDOWN(D84-D85, -4)</f>
        <v>0</v>
      </c>
      <c r="AB86" s="82"/>
    </row>
    <row r="87" spans="1:28" ht="24.95" customHeight="1" thickBot="1" x14ac:dyDescent="0.45">
      <c r="A87" s="153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5"/>
    </row>
  </sheetData>
  <protectedRanges>
    <protectedRange sqref="F79" name="計算の特例適用_1_1"/>
  </protectedRanges>
  <mergeCells count="27"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  <mergeCell ref="Z40:Z41"/>
    <mergeCell ref="N40:N41"/>
    <mergeCell ref="O40:O41"/>
    <mergeCell ref="P40:Q40"/>
    <mergeCell ref="R40:R41"/>
    <mergeCell ref="U39:U41"/>
    <mergeCell ref="E73:E74"/>
    <mergeCell ref="F73:F78"/>
    <mergeCell ref="E75:E78"/>
    <mergeCell ref="I40:I41"/>
    <mergeCell ref="J40:M40"/>
  </mergeCells>
  <phoneticPr fontId="3"/>
  <conditionalFormatting sqref="C78:D78">
    <cfRule type="expression" dxfId="4" priority="4">
      <formula>OR($G$69="-", $F$79="適用しない")</formula>
    </cfRule>
  </conditionalFormatting>
  <conditionalFormatting sqref="C76:D77">
    <cfRule type="expression" dxfId="3" priority="5">
      <formula>AND($G$69&lt;&gt;"-", $F$79="適用する")</formula>
    </cfRule>
  </conditionalFormatting>
  <conditionalFormatting sqref="F79">
    <cfRule type="expression" dxfId="2" priority="3">
      <formula>OR((D59 + G64) &gt; G69, G69 = "-")</formula>
    </cfRule>
  </conditionalFormatting>
  <conditionalFormatting sqref="Y42 Y47:Y1048576">
    <cfRule type="expression" dxfId="1" priority="2">
      <formula>$Y42="-"</formula>
    </cfRule>
  </conditionalFormatting>
  <conditionalFormatting sqref="Y43:Y46">
    <cfRule type="expression" dxfId="0" priority="1">
      <formula>$Y43="-"</formula>
    </cfRule>
  </conditionalFormatting>
  <dataValidations count="2">
    <dataValidation type="list" allowBlank="1" showInputMessage="1" showErrorMessage="1" error="適用する、適用しないのいずれかを選択してください。" sqref="F79">
      <formula1>"適用する,適用しない"</formula1>
    </dataValidation>
    <dataValidation allowBlank="1" showInputMessage="1" showErrorMessage="1" sqref="Y42:Y46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4"/>
  <sheetViews>
    <sheetView topLeftCell="A73" workbookViewId="0">
      <selection activeCell="D29" sqref="D29"/>
    </sheetView>
  </sheetViews>
  <sheetFormatPr defaultColWidth="8" defaultRowHeight="14.1" customHeight="1" x14ac:dyDescent="0.4"/>
  <cols>
    <col min="1" max="1" width="1.125" style="8" customWidth="1"/>
    <col min="2" max="2" width="3.625" style="8" customWidth="1"/>
    <col min="3" max="3" width="2.75" style="8" customWidth="1"/>
    <col min="4" max="4" width="49.125" style="8" customWidth="1"/>
    <col min="5" max="5" width="30.375" style="8" bestFit="1" customWidth="1"/>
    <col min="6" max="6" width="12" style="8" bestFit="1" customWidth="1"/>
    <col min="7" max="7" width="35.625" style="8" customWidth="1"/>
    <col min="8" max="10" width="18.125" style="8" customWidth="1"/>
    <col min="11" max="11" width="4.875" style="8" customWidth="1"/>
    <col min="12" max="12" width="10.125" style="8" bestFit="1" customWidth="1"/>
    <col min="13" max="14" width="18.125" style="8" customWidth="1"/>
    <col min="15" max="16384" width="8" style="8"/>
  </cols>
  <sheetData>
    <row r="1" spans="1:14" ht="18" customHeigh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 t="s">
        <v>4</v>
      </c>
    </row>
    <row r="2" spans="1:14" s="9" customFormat="1" ht="18" customHeight="1" x14ac:dyDescent="0.4">
      <c r="A2" s="193" t="s">
        <v>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s="9" customFormat="1" ht="6.75" customHeight="1" x14ac:dyDescent="0.4">
      <c r="A3" s="10"/>
      <c r="F3" s="10"/>
      <c r="G3" s="10"/>
      <c r="H3" s="10"/>
      <c r="I3" s="10"/>
      <c r="J3" s="10"/>
      <c r="L3" s="11"/>
      <c r="M3" s="11"/>
      <c r="N3" s="11"/>
    </row>
    <row r="4" spans="1:14" s="9" customFormat="1" ht="18.75" customHeight="1" x14ac:dyDescent="0.4">
      <c r="A4" s="10"/>
      <c r="B4" s="194" t="s">
        <v>6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9" customFormat="1" ht="14.1" customHeight="1" x14ac:dyDescent="0.4">
      <c r="A5" s="10"/>
      <c r="B5" s="12"/>
      <c r="C5" s="12"/>
      <c r="D5" s="13"/>
      <c r="E5" s="12"/>
      <c r="F5" s="12"/>
      <c r="G5" s="10"/>
      <c r="H5" s="10"/>
      <c r="I5" s="10"/>
      <c r="J5" s="14" t="s">
        <v>7</v>
      </c>
      <c r="K5" s="15"/>
      <c r="L5" s="195" t="s">
        <v>8</v>
      </c>
      <c r="M5" s="195"/>
    </row>
    <row r="6" spans="1:14" s="9" customFormat="1" ht="31.5" customHeight="1" x14ac:dyDescent="0.4">
      <c r="A6" s="16"/>
      <c r="B6" s="189" t="s">
        <v>9</v>
      </c>
      <c r="C6" s="190"/>
      <c r="D6" s="196"/>
      <c r="E6" s="17" t="s">
        <v>10</v>
      </c>
      <c r="F6" s="17" t="s">
        <v>11</v>
      </c>
      <c r="G6" s="17" t="s">
        <v>12</v>
      </c>
      <c r="H6" s="17" t="s">
        <v>13</v>
      </c>
      <c r="I6" s="17" t="s">
        <v>14</v>
      </c>
      <c r="J6" s="18" t="s">
        <v>15</v>
      </c>
      <c r="K6" s="19"/>
      <c r="L6" s="18" t="s">
        <v>16</v>
      </c>
      <c r="M6" s="20" t="s">
        <v>17</v>
      </c>
      <c r="N6" s="20" t="s">
        <v>18</v>
      </c>
    </row>
    <row r="7" spans="1:14" s="9" customFormat="1" ht="15.75" x14ac:dyDescent="0.4">
      <c r="A7" s="16"/>
      <c r="B7" s="197" t="s">
        <v>19</v>
      </c>
      <c r="C7" s="198"/>
      <c r="D7" s="198"/>
      <c r="E7" s="198"/>
      <c r="F7" s="198"/>
      <c r="G7" s="198"/>
      <c r="H7" s="21"/>
      <c r="I7" s="21"/>
      <c r="J7" s="22"/>
      <c r="K7" s="23"/>
      <c r="L7" s="24"/>
      <c r="M7" s="15"/>
    </row>
    <row r="8" spans="1:14" s="9" customFormat="1" ht="16.5" thickBot="1" x14ac:dyDescent="0.45">
      <c r="A8" s="16"/>
      <c r="B8" s="197" t="s">
        <v>20</v>
      </c>
      <c r="C8" s="198"/>
      <c r="D8" s="198"/>
      <c r="E8" s="198"/>
      <c r="F8" s="198"/>
      <c r="G8" s="198"/>
      <c r="H8" s="21"/>
      <c r="I8" s="21"/>
      <c r="J8" s="22"/>
      <c r="K8" s="15"/>
      <c r="L8" s="24"/>
      <c r="M8" s="15"/>
    </row>
    <row r="9" spans="1:14" s="9" customFormat="1" ht="16.5" thickTop="1" x14ac:dyDescent="0.4">
      <c r="A9" s="16">
        <v>10</v>
      </c>
      <c r="B9" s="25"/>
      <c r="C9" s="26" t="s">
        <v>21</v>
      </c>
      <c r="D9" s="27"/>
      <c r="E9" s="28"/>
      <c r="F9" s="29"/>
      <c r="G9" s="30"/>
      <c r="H9" s="31"/>
      <c r="I9" s="31"/>
      <c r="J9" s="32"/>
      <c r="K9" s="33"/>
      <c r="L9" s="200"/>
      <c r="M9" s="34" t="str">
        <f>IF(L9="○",J9,"")</f>
        <v/>
      </c>
      <c r="N9" s="32" t="str">
        <f>IF(L9="△",J9,"")</f>
        <v/>
      </c>
    </row>
    <row r="10" spans="1:14" s="9" customFormat="1" ht="15.75" x14ac:dyDescent="0.4">
      <c r="A10" s="16">
        <v>20</v>
      </c>
      <c r="B10" s="23"/>
      <c r="C10" s="41" t="s">
        <v>22</v>
      </c>
      <c r="D10" s="35"/>
      <c r="E10" s="36"/>
      <c r="F10" s="29"/>
      <c r="G10" s="37"/>
      <c r="H10" s="38"/>
      <c r="I10" s="38"/>
      <c r="J10" s="39"/>
      <c r="K10" s="33"/>
      <c r="L10" s="75"/>
      <c r="M10" s="40" t="str">
        <f t="shared" ref="M10:M31" si="0">IF(L10="○",J10,"")</f>
        <v/>
      </c>
      <c r="N10" s="39" t="str">
        <f t="shared" ref="N10:N31" si="1">IF(L10="△",J10,"")</f>
        <v/>
      </c>
    </row>
    <row r="11" spans="1:14" s="9" customFormat="1" ht="15.75" x14ac:dyDescent="0.4">
      <c r="A11" s="16">
        <v>20</v>
      </c>
      <c r="B11" s="23"/>
      <c r="C11" s="41" t="s">
        <v>23</v>
      </c>
      <c r="D11" s="35"/>
      <c r="E11" s="36"/>
      <c r="F11" s="29"/>
      <c r="G11" s="37"/>
      <c r="H11" s="38"/>
      <c r="I11" s="38"/>
      <c r="J11" s="39"/>
      <c r="K11" s="33"/>
      <c r="L11" s="75"/>
      <c r="M11" s="40" t="str">
        <f t="shared" si="0"/>
        <v/>
      </c>
      <c r="N11" s="39" t="str">
        <f t="shared" si="1"/>
        <v/>
      </c>
    </row>
    <row r="12" spans="1:14" s="9" customFormat="1" ht="15.75" x14ac:dyDescent="0.4">
      <c r="A12" s="16">
        <v>20</v>
      </c>
      <c r="B12" s="23"/>
      <c r="C12" s="41" t="s">
        <v>24</v>
      </c>
      <c r="D12" s="35"/>
      <c r="E12" s="36"/>
      <c r="F12" s="29"/>
      <c r="G12" s="37"/>
      <c r="H12" s="38"/>
      <c r="I12" s="38"/>
      <c r="J12" s="39"/>
      <c r="K12" s="33"/>
      <c r="L12" s="75"/>
      <c r="M12" s="40" t="str">
        <f t="shared" si="0"/>
        <v/>
      </c>
      <c r="N12" s="39" t="str">
        <f t="shared" si="1"/>
        <v/>
      </c>
    </row>
    <row r="13" spans="1:14" s="9" customFormat="1" ht="15.75" x14ac:dyDescent="0.4">
      <c r="A13" s="16">
        <v>20</v>
      </c>
      <c r="B13" s="23"/>
      <c r="C13" s="41" t="s">
        <v>25</v>
      </c>
      <c r="D13" s="35"/>
      <c r="E13" s="36"/>
      <c r="F13" s="29"/>
      <c r="G13" s="37"/>
      <c r="H13" s="38"/>
      <c r="I13" s="38"/>
      <c r="J13" s="39"/>
      <c r="K13" s="33"/>
      <c r="L13" s="75"/>
      <c r="M13" s="40" t="str">
        <f t="shared" si="0"/>
        <v/>
      </c>
      <c r="N13" s="39" t="str">
        <f t="shared" si="1"/>
        <v/>
      </c>
    </row>
    <row r="14" spans="1:14" s="9" customFormat="1" ht="15.75" x14ac:dyDescent="0.4">
      <c r="A14" s="16">
        <v>20</v>
      </c>
      <c r="B14" s="23"/>
      <c r="C14" s="41" t="s">
        <v>26</v>
      </c>
      <c r="D14" s="35"/>
      <c r="E14" s="36"/>
      <c r="F14" s="29"/>
      <c r="G14" s="37"/>
      <c r="H14" s="38"/>
      <c r="I14" s="38"/>
      <c r="J14" s="39"/>
      <c r="K14" s="33"/>
      <c r="L14" s="75"/>
      <c r="M14" s="40" t="str">
        <f t="shared" si="0"/>
        <v/>
      </c>
      <c r="N14" s="39" t="str">
        <f t="shared" si="1"/>
        <v/>
      </c>
    </row>
    <row r="15" spans="1:14" s="9" customFormat="1" ht="15.75" x14ac:dyDescent="0.4">
      <c r="A15" s="16">
        <v>20</v>
      </c>
      <c r="B15" s="23"/>
      <c r="C15" s="41" t="s">
        <v>27</v>
      </c>
      <c r="D15" s="35"/>
      <c r="E15" s="36"/>
      <c r="F15" s="29"/>
      <c r="G15" s="37"/>
      <c r="H15" s="38"/>
      <c r="I15" s="38"/>
      <c r="J15" s="39"/>
      <c r="K15" s="33"/>
      <c r="L15" s="75"/>
      <c r="M15" s="40" t="str">
        <f t="shared" si="0"/>
        <v/>
      </c>
      <c r="N15" s="39" t="str">
        <f t="shared" si="1"/>
        <v/>
      </c>
    </row>
    <row r="16" spans="1:14" s="9" customFormat="1" ht="15.75" x14ac:dyDescent="0.4">
      <c r="A16" s="16">
        <v>20</v>
      </c>
      <c r="B16" s="23"/>
      <c r="C16" s="41" t="s">
        <v>28</v>
      </c>
      <c r="D16" s="35"/>
      <c r="E16" s="36"/>
      <c r="F16" s="29"/>
      <c r="G16" s="37"/>
      <c r="H16" s="38"/>
      <c r="I16" s="38"/>
      <c r="J16" s="39"/>
      <c r="K16" s="33"/>
      <c r="L16" s="75"/>
      <c r="M16" s="40" t="str">
        <f t="shared" si="0"/>
        <v/>
      </c>
      <c r="N16" s="39" t="str">
        <f t="shared" si="1"/>
        <v/>
      </c>
    </row>
    <row r="17" spans="1:14" s="9" customFormat="1" ht="15.75" x14ac:dyDescent="0.4">
      <c r="A17" s="16">
        <v>20</v>
      </c>
      <c r="B17" s="23"/>
      <c r="C17" s="41" t="s">
        <v>29</v>
      </c>
      <c r="D17" s="35"/>
      <c r="E17" s="36"/>
      <c r="F17" s="29"/>
      <c r="G17" s="37"/>
      <c r="H17" s="38"/>
      <c r="I17" s="38"/>
      <c r="J17" s="39"/>
      <c r="K17" s="33"/>
      <c r="L17" s="75"/>
      <c r="M17" s="40" t="str">
        <f t="shared" si="0"/>
        <v/>
      </c>
      <c r="N17" s="39" t="str">
        <f t="shared" si="1"/>
        <v/>
      </c>
    </row>
    <row r="18" spans="1:14" s="9" customFormat="1" ht="15.75" x14ac:dyDescent="0.4">
      <c r="A18" s="16">
        <v>20</v>
      </c>
      <c r="B18" s="23"/>
      <c r="C18" s="41" t="s">
        <v>30</v>
      </c>
      <c r="D18" s="35"/>
      <c r="E18" s="36"/>
      <c r="F18" s="29"/>
      <c r="G18" s="37"/>
      <c r="H18" s="38"/>
      <c r="I18" s="38"/>
      <c r="J18" s="39"/>
      <c r="K18" s="33"/>
      <c r="L18" s="75"/>
      <c r="M18" s="40" t="str">
        <f t="shared" si="0"/>
        <v/>
      </c>
      <c r="N18" s="39" t="str">
        <f t="shared" si="1"/>
        <v/>
      </c>
    </row>
    <row r="19" spans="1:14" s="9" customFormat="1" ht="15.75" x14ac:dyDescent="0.4">
      <c r="A19" s="16">
        <v>20</v>
      </c>
      <c r="B19" s="23"/>
      <c r="C19" s="41" t="s">
        <v>31</v>
      </c>
      <c r="D19" s="35"/>
      <c r="E19" s="36"/>
      <c r="F19" s="29"/>
      <c r="G19" s="37"/>
      <c r="H19" s="38"/>
      <c r="I19" s="38"/>
      <c r="J19" s="39"/>
      <c r="K19" s="33"/>
      <c r="L19" s="75"/>
      <c r="M19" s="40" t="str">
        <f t="shared" si="0"/>
        <v/>
      </c>
      <c r="N19" s="39" t="str">
        <f t="shared" si="1"/>
        <v/>
      </c>
    </row>
    <row r="20" spans="1:14" s="9" customFormat="1" ht="15.75" x14ac:dyDescent="0.4">
      <c r="A20" s="16">
        <v>20</v>
      </c>
      <c r="B20" s="23"/>
      <c r="C20" s="41" t="s">
        <v>32</v>
      </c>
      <c r="D20" s="35"/>
      <c r="E20" s="36"/>
      <c r="F20" s="29"/>
      <c r="G20" s="37"/>
      <c r="H20" s="38"/>
      <c r="I20" s="38"/>
      <c r="J20" s="39"/>
      <c r="K20" s="33"/>
      <c r="L20" s="75"/>
      <c r="M20" s="40" t="str">
        <f t="shared" si="0"/>
        <v/>
      </c>
      <c r="N20" s="39" t="str">
        <f t="shared" si="1"/>
        <v/>
      </c>
    </row>
    <row r="21" spans="1:14" s="9" customFormat="1" ht="15.75" x14ac:dyDescent="0.4">
      <c r="A21" s="16">
        <v>20</v>
      </c>
      <c r="B21" s="23"/>
      <c r="C21" s="41" t="s">
        <v>33</v>
      </c>
      <c r="D21" s="35"/>
      <c r="E21" s="36"/>
      <c r="F21" s="29"/>
      <c r="G21" s="37"/>
      <c r="H21" s="38"/>
      <c r="I21" s="38"/>
      <c r="J21" s="39"/>
      <c r="K21" s="33"/>
      <c r="L21" s="75"/>
      <c r="M21" s="40" t="str">
        <f t="shared" si="0"/>
        <v/>
      </c>
      <c r="N21" s="39" t="str">
        <f t="shared" si="1"/>
        <v/>
      </c>
    </row>
    <row r="22" spans="1:14" s="9" customFormat="1" ht="15.75" x14ac:dyDescent="0.4">
      <c r="A22" s="16">
        <v>20</v>
      </c>
      <c r="B22" s="23"/>
      <c r="C22" s="41" t="s">
        <v>34</v>
      </c>
      <c r="D22" s="35"/>
      <c r="E22" s="36"/>
      <c r="F22" s="29"/>
      <c r="G22" s="37"/>
      <c r="H22" s="38"/>
      <c r="I22" s="38"/>
      <c r="J22" s="39"/>
      <c r="K22" s="33"/>
      <c r="L22" s="75"/>
      <c r="M22" s="40" t="str">
        <f t="shared" si="0"/>
        <v/>
      </c>
      <c r="N22" s="39" t="str">
        <f t="shared" si="1"/>
        <v/>
      </c>
    </row>
    <row r="23" spans="1:14" s="9" customFormat="1" ht="15.75" x14ac:dyDescent="0.4">
      <c r="A23" s="16">
        <v>20</v>
      </c>
      <c r="B23" s="23"/>
      <c r="C23" s="41" t="s">
        <v>35</v>
      </c>
      <c r="D23" s="35"/>
      <c r="E23" s="36"/>
      <c r="F23" s="29"/>
      <c r="G23" s="37"/>
      <c r="H23" s="38"/>
      <c r="I23" s="38"/>
      <c r="J23" s="39"/>
      <c r="K23" s="33"/>
      <c r="L23" s="75"/>
      <c r="M23" s="40" t="str">
        <f t="shared" si="0"/>
        <v/>
      </c>
      <c r="N23" s="39" t="str">
        <f t="shared" si="1"/>
        <v/>
      </c>
    </row>
    <row r="24" spans="1:14" s="9" customFormat="1" ht="15.75" x14ac:dyDescent="0.4">
      <c r="A24" s="16">
        <v>20</v>
      </c>
      <c r="B24" s="23"/>
      <c r="C24" s="41" t="s">
        <v>36</v>
      </c>
      <c r="D24" s="35"/>
      <c r="E24" s="36"/>
      <c r="F24" s="29"/>
      <c r="G24" s="37"/>
      <c r="H24" s="38"/>
      <c r="I24" s="38"/>
      <c r="J24" s="39"/>
      <c r="K24" s="33"/>
      <c r="L24" s="75"/>
      <c r="M24" s="40" t="str">
        <f t="shared" si="0"/>
        <v/>
      </c>
      <c r="N24" s="39" t="str">
        <f t="shared" si="1"/>
        <v/>
      </c>
    </row>
    <row r="25" spans="1:14" s="9" customFormat="1" ht="15.75" x14ac:dyDescent="0.4">
      <c r="A25" s="16">
        <v>20</v>
      </c>
      <c r="B25" s="23"/>
      <c r="C25" s="41" t="s">
        <v>37</v>
      </c>
      <c r="D25" s="35"/>
      <c r="E25" s="36"/>
      <c r="F25" s="29"/>
      <c r="G25" s="37"/>
      <c r="H25" s="38"/>
      <c r="I25" s="38"/>
      <c r="J25" s="39"/>
      <c r="K25" s="33"/>
      <c r="L25" s="75"/>
      <c r="M25" s="40" t="str">
        <f t="shared" si="0"/>
        <v/>
      </c>
      <c r="N25" s="39" t="str">
        <f t="shared" si="1"/>
        <v/>
      </c>
    </row>
    <row r="26" spans="1:14" s="9" customFormat="1" ht="15.75" x14ac:dyDescent="0.4">
      <c r="A26" s="16">
        <v>20</v>
      </c>
      <c r="B26" s="23"/>
      <c r="C26" s="41" t="s">
        <v>38</v>
      </c>
      <c r="D26" s="35"/>
      <c r="E26" s="36"/>
      <c r="F26" s="29"/>
      <c r="G26" s="37"/>
      <c r="H26" s="38"/>
      <c r="I26" s="38"/>
      <c r="J26" s="39"/>
      <c r="K26" s="33"/>
      <c r="L26" s="75"/>
      <c r="M26" s="40" t="str">
        <f t="shared" si="0"/>
        <v/>
      </c>
      <c r="N26" s="39" t="str">
        <f t="shared" si="1"/>
        <v/>
      </c>
    </row>
    <row r="27" spans="1:14" s="9" customFormat="1" ht="15.75" x14ac:dyDescent="0.4">
      <c r="A27" s="16">
        <v>20</v>
      </c>
      <c r="B27" s="23"/>
      <c r="C27" s="41" t="s">
        <v>39</v>
      </c>
      <c r="D27" s="35"/>
      <c r="E27" s="36"/>
      <c r="F27" s="29"/>
      <c r="G27" s="37"/>
      <c r="H27" s="38"/>
      <c r="I27" s="38"/>
      <c r="J27" s="39"/>
      <c r="K27" s="33"/>
      <c r="L27" s="75"/>
      <c r="M27" s="40" t="str">
        <f t="shared" si="0"/>
        <v/>
      </c>
      <c r="N27" s="39" t="str">
        <f t="shared" si="1"/>
        <v/>
      </c>
    </row>
    <row r="28" spans="1:14" s="9" customFormat="1" ht="15.75" x14ac:dyDescent="0.4">
      <c r="A28" s="16">
        <v>20</v>
      </c>
      <c r="B28" s="23"/>
      <c r="C28" s="41" t="s">
        <v>40</v>
      </c>
      <c r="D28" s="35"/>
      <c r="E28" s="36"/>
      <c r="F28" s="29"/>
      <c r="G28" s="37"/>
      <c r="H28" s="38"/>
      <c r="I28" s="38"/>
      <c r="J28" s="39"/>
      <c r="K28" s="33"/>
      <c r="L28" s="75"/>
      <c r="M28" s="40" t="str">
        <f t="shared" si="0"/>
        <v/>
      </c>
      <c r="N28" s="39" t="str">
        <f t="shared" si="1"/>
        <v/>
      </c>
    </row>
    <row r="29" spans="1:14" s="9" customFormat="1" ht="15.75" x14ac:dyDescent="0.4">
      <c r="A29" s="16">
        <v>20</v>
      </c>
      <c r="B29" s="23"/>
      <c r="C29" s="41" t="s">
        <v>41</v>
      </c>
      <c r="D29" s="35"/>
      <c r="E29" s="36"/>
      <c r="F29" s="29"/>
      <c r="G29" s="37"/>
      <c r="H29" s="38"/>
      <c r="I29" s="38"/>
      <c r="J29" s="39"/>
      <c r="K29" s="33"/>
      <c r="L29" s="75"/>
      <c r="M29" s="40" t="str">
        <f t="shared" si="0"/>
        <v/>
      </c>
      <c r="N29" s="39" t="str">
        <f t="shared" si="1"/>
        <v/>
      </c>
    </row>
    <row r="30" spans="1:14" s="9" customFormat="1" ht="15.75" x14ac:dyDescent="0.4">
      <c r="A30" s="16">
        <v>20</v>
      </c>
      <c r="B30" s="23"/>
      <c r="C30" s="41" t="s">
        <v>42</v>
      </c>
      <c r="D30" s="35"/>
      <c r="E30" s="36"/>
      <c r="F30" s="29"/>
      <c r="G30" s="37"/>
      <c r="H30" s="38"/>
      <c r="I30" s="38"/>
      <c r="J30" s="39"/>
      <c r="K30" s="33"/>
      <c r="L30" s="75"/>
      <c r="M30" s="40" t="str">
        <f t="shared" si="0"/>
        <v/>
      </c>
      <c r="N30" s="39" t="str">
        <f t="shared" si="1"/>
        <v/>
      </c>
    </row>
    <row r="31" spans="1:14" s="9" customFormat="1" ht="15.75" x14ac:dyDescent="0.4">
      <c r="A31" s="16">
        <v>20</v>
      </c>
      <c r="B31" s="23"/>
      <c r="C31" s="41" t="s">
        <v>43</v>
      </c>
      <c r="D31" s="35"/>
      <c r="E31" s="36"/>
      <c r="F31" s="29"/>
      <c r="G31" s="37"/>
      <c r="H31" s="38"/>
      <c r="I31" s="38"/>
      <c r="J31" s="39"/>
      <c r="K31" s="33"/>
      <c r="L31" s="75"/>
      <c r="M31" s="40" t="str">
        <f t="shared" si="0"/>
        <v/>
      </c>
      <c r="N31" s="39" t="str">
        <f t="shared" si="1"/>
        <v/>
      </c>
    </row>
    <row r="32" spans="1:14" s="51" customFormat="1" ht="16.5" thickBot="1" x14ac:dyDescent="0.45">
      <c r="A32" s="16">
        <v>20</v>
      </c>
      <c r="B32" s="42"/>
      <c r="C32" s="43" t="s">
        <v>44</v>
      </c>
      <c r="D32" s="44"/>
      <c r="E32" s="45"/>
      <c r="F32" s="46"/>
      <c r="G32" s="45"/>
      <c r="H32" s="47"/>
      <c r="I32" s="47"/>
      <c r="J32" s="48"/>
      <c r="K32" s="49"/>
      <c r="L32" s="74"/>
      <c r="M32" s="50" t="str">
        <f>IF(L32="○",J32,"")</f>
        <v/>
      </c>
      <c r="N32" s="48" t="str">
        <f>IF(L32="△",J32,"")</f>
        <v/>
      </c>
    </row>
    <row r="33" spans="1:14" s="51" customFormat="1" ht="16.5" thickTop="1" x14ac:dyDescent="0.4">
      <c r="A33" s="16"/>
      <c r="B33" s="189" t="s">
        <v>45</v>
      </c>
      <c r="C33" s="190"/>
      <c r="D33" s="190"/>
      <c r="E33" s="190"/>
      <c r="F33" s="190"/>
      <c r="G33" s="190"/>
      <c r="H33" s="52">
        <f>SUM(H9:H32)</f>
        <v>0</v>
      </c>
      <c r="I33" s="52">
        <f>SUM(I9:I32)</f>
        <v>0</v>
      </c>
      <c r="J33" s="53">
        <f>SUM(J9:J32)</f>
        <v>0</v>
      </c>
      <c r="K33" s="54"/>
      <c r="L33" s="55"/>
      <c r="M33" s="54"/>
    </row>
    <row r="34" spans="1:14" s="51" customFormat="1" ht="15.75" x14ac:dyDescent="0.4">
      <c r="A34" s="16"/>
      <c r="B34" s="191" t="s">
        <v>46</v>
      </c>
      <c r="C34" s="192"/>
      <c r="D34" s="192"/>
      <c r="E34" s="192"/>
      <c r="F34" s="192"/>
      <c r="G34" s="192"/>
      <c r="H34" s="21"/>
      <c r="I34" s="21"/>
      <c r="J34" s="22"/>
      <c r="K34" s="54"/>
      <c r="L34" s="55"/>
      <c r="M34" s="54"/>
    </row>
    <row r="35" spans="1:14" s="51" customFormat="1" ht="16.5" thickBot="1" x14ac:dyDescent="0.45">
      <c r="A35" s="16"/>
      <c r="B35" s="191" t="s">
        <v>47</v>
      </c>
      <c r="C35" s="192"/>
      <c r="D35" s="192"/>
      <c r="E35" s="192"/>
      <c r="F35" s="192"/>
      <c r="G35" s="192"/>
      <c r="H35" s="21"/>
      <c r="I35" s="21"/>
      <c r="J35" s="22"/>
      <c r="K35" s="54"/>
      <c r="L35" s="55"/>
      <c r="M35" s="54"/>
    </row>
    <row r="36" spans="1:14" s="9" customFormat="1" ht="16.5" thickTop="1" x14ac:dyDescent="0.4">
      <c r="A36" s="16">
        <v>20</v>
      </c>
      <c r="B36" s="56"/>
      <c r="C36" s="57" t="s">
        <v>48</v>
      </c>
      <c r="D36" s="58"/>
      <c r="E36" s="37"/>
      <c r="F36" s="29"/>
      <c r="G36" s="37"/>
      <c r="H36" s="38"/>
      <c r="I36" s="38"/>
      <c r="J36" s="32"/>
      <c r="K36" s="49"/>
      <c r="L36" s="72"/>
      <c r="M36" s="34" t="str">
        <f>IF(L36="○",J36,"")</f>
        <v/>
      </c>
      <c r="N36" s="32" t="str">
        <f>IF(L36="△",J36,"")</f>
        <v/>
      </c>
    </row>
    <row r="37" spans="1:14" s="9" customFormat="1" ht="15.75" x14ac:dyDescent="0.4">
      <c r="A37" s="16">
        <v>20</v>
      </c>
      <c r="B37" s="56"/>
      <c r="C37" s="57" t="s">
        <v>49</v>
      </c>
      <c r="D37" s="59"/>
      <c r="E37" s="37"/>
      <c r="F37" s="29"/>
      <c r="G37" s="37"/>
      <c r="H37" s="38"/>
      <c r="I37" s="38"/>
      <c r="J37" s="39"/>
      <c r="K37" s="49"/>
      <c r="L37" s="73"/>
      <c r="M37" s="40" t="str">
        <f t="shared" ref="M37:M38" si="2">IF(L37="○",J37,"")</f>
        <v/>
      </c>
      <c r="N37" s="39" t="str">
        <f t="shared" ref="N37:N38" si="3">IF(L37="△",J37,"")</f>
        <v/>
      </c>
    </row>
    <row r="38" spans="1:14" s="9" customFormat="1" ht="15.75" x14ac:dyDescent="0.4">
      <c r="A38" s="16">
        <v>20</v>
      </c>
      <c r="B38" s="56"/>
      <c r="C38" s="57" t="s">
        <v>50</v>
      </c>
      <c r="D38" s="59"/>
      <c r="E38" s="37"/>
      <c r="F38" s="29"/>
      <c r="G38" s="37"/>
      <c r="H38" s="38"/>
      <c r="I38" s="38"/>
      <c r="J38" s="39"/>
      <c r="K38" s="49"/>
      <c r="L38" s="73"/>
      <c r="M38" s="40" t="str">
        <f t="shared" si="2"/>
        <v/>
      </c>
      <c r="N38" s="39" t="str">
        <f t="shared" si="3"/>
        <v/>
      </c>
    </row>
    <row r="39" spans="1:14" s="9" customFormat="1" ht="15.75" x14ac:dyDescent="0.4">
      <c r="A39" s="16"/>
      <c r="B39" s="56"/>
      <c r="C39" s="57" t="s">
        <v>51</v>
      </c>
      <c r="D39" s="59"/>
      <c r="E39" s="37"/>
      <c r="F39" s="29"/>
      <c r="G39" s="37"/>
      <c r="H39" s="38"/>
      <c r="I39" s="38"/>
      <c r="J39" s="39"/>
      <c r="K39" s="49"/>
      <c r="L39" s="73"/>
      <c r="M39" s="40"/>
      <c r="N39" s="39"/>
    </row>
    <row r="40" spans="1:14" s="9" customFormat="1" ht="16.5" thickBot="1" x14ac:dyDescent="0.45">
      <c r="A40" s="16">
        <v>20</v>
      </c>
      <c r="B40" s="42"/>
      <c r="C40" s="43" t="s">
        <v>202</v>
      </c>
      <c r="D40" s="44"/>
      <c r="E40" s="45"/>
      <c r="F40" s="46"/>
      <c r="G40" s="45"/>
      <c r="H40" s="47"/>
      <c r="I40" s="47"/>
      <c r="J40" s="48"/>
      <c r="K40" s="49"/>
      <c r="L40" s="74"/>
      <c r="M40" s="50" t="str">
        <f>IF(L40="○",J40,"")</f>
        <v/>
      </c>
      <c r="N40" s="48" t="str">
        <f>IF(L40="△",J40,"")</f>
        <v/>
      </c>
    </row>
    <row r="41" spans="1:14" s="9" customFormat="1" ht="16.5" thickTop="1" x14ac:dyDescent="0.4">
      <c r="A41" s="16"/>
      <c r="B41" s="189" t="s">
        <v>52</v>
      </c>
      <c r="C41" s="190"/>
      <c r="D41" s="190"/>
      <c r="E41" s="190"/>
      <c r="F41" s="190"/>
      <c r="G41" s="190"/>
      <c r="H41" s="52">
        <f>SUM(H36:H40)</f>
        <v>0</v>
      </c>
      <c r="I41" s="52">
        <f>SUM(I36:I40)</f>
        <v>0</v>
      </c>
      <c r="J41" s="53">
        <f>SUM(J36:J40)</f>
        <v>0</v>
      </c>
      <c r="K41" s="60"/>
      <c r="L41" s="55"/>
      <c r="M41" s="60"/>
    </row>
    <row r="42" spans="1:14" s="9" customFormat="1" ht="16.5" thickBot="1" x14ac:dyDescent="0.45">
      <c r="A42" s="16"/>
      <c r="B42" s="191" t="s">
        <v>53</v>
      </c>
      <c r="C42" s="192"/>
      <c r="D42" s="192"/>
      <c r="E42" s="192"/>
      <c r="F42" s="192"/>
      <c r="G42" s="192"/>
      <c r="H42" s="21"/>
      <c r="I42" s="21"/>
      <c r="J42" s="22"/>
      <c r="K42" s="54"/>
      <c r="L42" s="55"/>
      <c r="M42" s="54"/>
    </row>
    <row r="43" spans="1:14" s="9" customFormat="1" ht="16.5" thickTop="1" x14ac:dyDescent="0.4">
      <c r="A43" s="16">
        <v>20</v>
      </c>
      <c r="B43" s="56"/>
      <c r="C43" s="57" t="s">
        <v>48</v>
      </c>
      <c r="D43" s="59"/>
      <c r="E43" s="37"/>
      <c r="F43" s="29"/>
      <c r="G43" s="61"/>
      <c r="H43" s="62"/>
      <c r="I43" s="38"/>
      <c r="J43" s="32"/>
      <c r="K43" s="49"/>
      <c r="L43" s="72"/>
      <c r="M43" s="34" t="str">
        <f>IF(L43="○",J43,"")</f>
        <v/>
      </c>
      <c r="N43" s="32" t="str">
        <f>IF(L43="△",J43,"")</f>
        <v/>
      </c>
    </row>
    <row r="44" spans="1:14" s="9" customFormat="1" ht="15.75" x14ac:dyDescent="0.4">
      <c r="A44" s="16">
        <v>20</v>
      </c>
      <c r="B44" s="56"/>
      <c r="C44" s="57" t="s">
        <v>49</v>
      </c>
      <c r="D44" s="59"/>
      <c r="E44" s="37"/>
      <c r="F44" s="29"/>
      <c r="G44" s="61"/>
      <c r="H44" s="62"/>
      <c r="I44" s="38"/>
      <c r="J44" s="39"/>
      <c r="K44" s="49"/>
      <c r="L44" s="73"/>
      <c r="M44" s="40" t="str">
        <f t="shared" ref="M44:M63" si="4">IF(L44="○",J44,"")</f>
        <v/>
      </c>
      <c r="N44" s="39" t="str">
        <f t="shared" ref="N44:N63" si="5">IF(L44="△",J44,"")</f>
        <v/>
      </c>
    </row>
    <row r="45" spans="1:14" s="9" customFormat="1" ht="15.75" x14ac:dyDescent="0.4">
      <c r="A45" s="16">
        <v>20</v>
      </c>
      <c r="B45" s="56"/>
      <c r="C45" s="57" t="s">
        <v>54</v>
      </c>
      <c r="D45" s="59"/>
      <c r="E45" s="37"/>
      <c r="F45" s="29"/>
      <c r="G45" s="61"/>
      <c r="H45" s="62"/>
      <c r="I45" s="38"/>
      <c r="J45" s="39"/>
      <c r="K45" s="49"/>
      <c r="L45" s="73"/>
      <c r="M45" s="40" t="str">
        <f t="shared" si="4"/>
        <v/>
      </c>
      <c r="N45" s="39" t="str">
        <f t="shared" si="5"/>
        <v/>
      </c>
    </row>
    <row r="46" spans="1:14" s="9" customFormat="1" ht="15.75" x14ac:dyDescent="0.4">
      <c r="A46" s="16">
        <v>20</v>
      </c>
      <c r="B46" s="56"/>
      <c r="C46" s="57" t="s">
        <v>55</v>
      </c>
      <c r="D46" s="59"/>
      <c r="E46" s="37"/>
      <c r="F46" s="29"/>
      <c r="G46" s="61"/>
      <c r="H46" s="62"/>
      <c r="I46" s="38"/>
      <c r="J46" s="39"/>
      <c r="K46" s="49"/>
      <c r="L46" s="73"/>
      <c r="M46" s="40" t="str">
        <f t="shared" si="4"/>
        <v/>
      </c>
      <c r="N46" s="39" t="str">
        <f t="shared" si="5"/>
        <v/>
      </c>
    </row>
    <row r="47" spans="1:14" s="9" customFormat="1" ht="15.75" x14ac:dyDescent="0.4">
      <c r="A47" s="16">
        <v>20</v>
      </c>
      <c r="B47" s="56"/>
      <c r="C47" s="57" t="s">
        <v>56</v>
      </c>
      <c r="D47" s="59"/>
      <c r="E47" s="37"/>
      <c r="F47" s="29"/>
      <c r="G47" s="61"/>
      <c r="H47" s="62"/>
      <c r="I47" s="38"/>
      <c r="J47" s="39"/>
      <c r="K47" s="49"/>
      <c r="L47" s="73"/>
      <c r="M47" s="40" t="str">
        <f t="shared" si="4"/>
        <v/>
      </c>
      <c r="N47" s="39" t="str">
        <f t="shared" si="5"/>
        <v/>
      </c>
    </row>
    <row r="48" spans="1:14" s="9" customFormat="1" ht="15.75" x14ac:dyDescent="0.4">
      <c r="A48" s="16">
        <v>20</v>
      </c>
      <c r="B48" s="56"/>
      <c r="C48" s="57" t="s">
        <v>57</v>
      </c>
      <c r="D48" s="59"/>
      <c r="E48" s="37"/>
      <c r="F48" s="29"/>
      <c r="G48" s="61"/>
      <c r="H48" s="62"/>
      <c r="I48" s="38"/>
      <c r="J48" s="39"/>
      <c r="K48" s="49"/>
      <c r="L48" s="73"/>
      <c r="M48" s="40" t="str">
        <f t="shared" si="4"/>
        <v/>
      </c>
      <c r="N48" s="39" t="str">
        <f t="shared" si="5"/>
        <v/>
      </c>
    </row>
    <row r="49" spans="1:14" s="9" customFormat="1" ht="15.75" x14ac:dyDescent="0.4">
      <c r="A49" s="16">
        <v>20</v>
      </c>
      <c r="B49" s="56"/>
      <c r="C49" s="57" t="s">
        <v>58</v>
      </c>
      <c r="D49" s="59"/>
      <c r="E49" s="37"/>
      <c r="F49" s="29"/>
      <c r="G49" s="61"/>
      <c r="H49" s="62"/>
      <c r="I49" s="38"/>
      <c r="J49" s="39"/>
      <c r="K49" s="49"/>
      <c r="L49" s="73"/>
      <c r="M49" s="40" t="str">
        <f t="shared" si="4"/>
        <v/>
      </c>
      <c r="N49" s="39" t="str">
        <f t="shared" si="5"/>
        <v/>
      </c>
    </row>
    <row r="50" spans="1:14" s="9" customFormat="1" ht="15.75" x14ac:dyDescent="0.4">
      <c r="A50" s="16">
        <v>20</v>
      </c>
      <c r="B50" s="56"/>
      <c r="C50" s="57" t="s">
        <v>59</v>
      </c>
      <c r="D50" s="59"/>
      <c r="E50" s="37"/>
      <c r="F50" s="29"/>
      <c r="G50" s="61"/>
      <c r="H50" s="62"/>
      <c r="I50" s="38"/>
      <c r="J50" s="39"/>
      <c r="K50" s="49"/>
      <c r="L50" s="73"/>
      <c r="M50" s="40" t="str">
        <f t="shared" si="4"/>
        <v/>
      </c>
      <c r="N50" s="39" t="str">
        <f t="shared" si="5"/>
        <v/>
      </c>
    </row>
    <row r="51" spans="1:14" s="9" customFormat="1" ht="15.75" x14ac:dyDescent="0.4">
      <c r="A51" s="16">
        <v>20</v>
      </c>
      <c r="B51" s="56"/>
      <c r="C51" s="57" t="s">
        <v>60</v>
      </c>
      <c r="D51" s="59"/>
      <c r="E51" s="37"/>
      <c r="F51" s="29"/>
      <c r="G51" s="61"/>
      <c r="H51" s="62"/>
      <c r="I51" s="38"/>
      <c r="J51" s="39"/>
      <c r="K51" s="49"/>
      <c r="L51" s="73"/>
      <c r="M51" s="40" t="str">
        <f t="shared" si="4"/>
        <v/>
      </c>
      <c r="N51" s="39" t="str">
        <f t="shared" si="5"/>
        <v/>
      </c>
    </row>
    <row r="52" spans="1:14" s="9" customFormat="1" ht="15.75" x14ac:dyDescent="0.4">
      <c r="A52" s="16">
        <v>20</v>
      </c>
      <c r="B52" s="56"/>
      <c r="C52" s="57" t="s">
        <v>61</v>
      </c>
      <c r="D52" s="59"/>
      <c r="E52" s="37"/>
      <c r="F52" s="29"/>
      <c r="G52" s="61"/>
      <c r="H52" s="62"/>
      <c r="I52" s="38"/>
      <c r="J52" s="39"/>
      <c r="K52" s="49"/>
      <c r="L52" s="73"/>
      <c r="M52" s="40" t="str">
        <f t="shared" si="4"/>
        <v/>
      </c>
      <c r="N52" s="39" t="str">
        <f t="shared" si="5"/>
        <v/>
      </c>
    </row>
    <row r="53" spans="1:14" s="9" customFormat="1" ht="15.75" x14ac:dyDescent="0.4">
      <c r="A53" s="16">
        <v>20</v>
      </c>
      <c r="B53" s="56"/>
      <c r="C53" s="57" t="s">
        <v>62</v>
      </c>
      <c r="D53" s="59"/>
      <c r="E53" s="37"/>
      <c r="F53" s="29"/>
      <c r="G53" s="61"/>
      <c r="H53" s="62"/>
      <c r="I53" s="38"/>
      <c r="J53" s="39"/>
      <c r="K53" s="49"/>
      <c r="L53" s="73"/>
      <c r="M53" s="40" t="str">
        <f t="shared" si="4"/>
        <v/>
      </c>
      <c r="N53" s="39" t="str">
        <f t="shared" si="5"/>
        <v/>
      </c>
    </row>
    <row r="54" spans="1:14" s="9" customFormat="1" ht="15.75" x14ac:dyDescent="0.4">
      <c r="A54" s="16"/>
      <c r="B54" s="56"/>
      <c r="C54" s="57" t="s">
        <v>203</v>
      </c>
      <c r="D54" s="59"/>
      <c r="E54" s="37"/>
      <c r="F54" s="29"/>
      <c r="G54" s="61"/>
      <c r="H54" s="62"/>
      <c r="I54" s="38"/>
      <c r="J54" s="39"/>
      <c r="K54" s="49"/>
      <c r="L54" s="73"/>
      <c r="M54" s="40"/>
      <c r="N54" s="39"/>
    </row>
    <row r="55" spans="1:14" s="9" customFormat="1" ht="15.75" x14ac:dyDescent="0.4">
      <c r="A55" s="16">
        <v>20</v>
      </c>
      <c r="B55" s="56"/>
      <c r="C55" s="57" t="s">
        <v>51</v>
      </c>
      <c r="D55" s="59"/>
      <c r="E55" s="37"/>
      <c r="F55" s="29"/>
      <c r="G55" s="61"/>
      <c r="H55" s="62"/>
      <c r="I55" s="38"/>
      <c r="J55" s="39"/>
      <c r="K55" s="49"/>
      <c r="L55" s="73"/>
      <c r="M55" s="40" t="str">
        <f t="shared" si="4"/>
        <v/>
      </c>
      <c r="N55" s="39" t="str">
        <f t="shared" si="5"/>
        <v/>
      </c>
    </row>
    <row r="56" spans="1:14" s="9" customFormat="1" ht="15.75" x14ac:dyDescent="0.4">
      <c r="A56" s="16">
        <v>20</v>
      </c>
      <c r="B56" s="56"/>
      <c r="C56" s="57" t="s">
        <v>63</v>
      </c>
      <c r="D56" s="59"/>
      <c r="E56" s="37"/>
      <c r="F56" s="29"/>
      <c r="G56" s="61"/>
      <c r="H56" s="62"/>
      <c r="I56" s="38"/>
      <c r="J56" s="39"/>
      <c r="K56" s="49"/>
      <c r="L56" s="73"/>
      <c r="M56" s="40" t="str">
        <f t="shared" si="4"/>
        <v/>
      </c>
      <c r="N56" s="39" t="str">
        <f t="shared" si="5"/>
        <v/>
      </c>
    </row>
    <row r="57" spans="1:14" s="9" customFormat="1" ht="15.75" x14ac:dyDescent="0.4">
      <c r="A57" s="16">
        <v>20</v>
      </c>
      <c r="B57" s="56"/>
      <c r="C57" s="57" t="s">
        <v>64</v>
      </c>
      <c r="D57" s="59"/>
      <c r="E57" s="37"/>
      <c r="F57" s="29"/>
      <c r="G57" s="61"/>
      <c r="H57" s="62"/>
      <c r="I57" s="38"/>
      <c r="J57" s="39"/>
      <c r="K57" s="49"/>
      <c r="L57" s="73"/>
      <c r="M57" s="40" t="str">
        <f t="shared" si="4"/>
        <v/>
      </c>
      <c r="N57" s="39" t="str">
        <f t="shared" si="5"/>
        <v/>
      </c>
    </row>
    <row r="58" spans="1:14" s="9" customFormat="1" ht="15.75" x14ac:dyDescent="0.4">
      <c r="A58" s="16">
        <v>20</v>
      </c>
      <c r="B58" s="56"/>
      <c r="C58" s="57" t="s">
        <v>65</v>
      </c>
      <c r="D58" s="59"/>
      <c r="E58" s="37"/>
      <c r="F58" s="29"/>
      <c r="G58" s="61"/>
      <c r="H58" s="62"/>
      <c r="I58" s="38"/>
      <c r="J58" s="39"/>
      <c r="K58" s="49"/>
      <c r="L58" s="73"/>
      <c r="M58" s="40" t="str">
        <f t="shared" si="4"/>
        <v/>
      </c>
      <c r="N58" s="39" t="str">
        <f t="shared" si="5"/>
        <v/>
      </c>
    </row>
    <row r="59" spans="1:14" s="9" customFormat="1" ht="15.75" x14ac:dyDescent="0.4">
      <c r="A59" s="16">
        <v>20</v>
      </c>
      <c r="B59" s="56"/>
      <c r="C59" s="57" t="s">
        <v>66</v>
      </c>
      <c r="D59" s="59"/>
      <c r="E59" s="37"/>
      <c r="F59" s="29"/>
      <c r="G59" s="61"/>
      <c r="H59" s="62"/>
      <c r="I59" s="38"/>
      <c r="J59" s="39"/>
      <c r="K59" s="49"/>
      <c r="L59" s="73"/>
      <c r="M59" s="40" t="str">
        <f t="shared" si="4"/>
        <v/>
      </c>
      <c r="N59" s="39" t="str">
        <f t="shared" si="5"/>
        <v/>
      </c>
    </row>
    <row r="60" spans="1:14" s="9" customFormat="1" ht="15.75" x14ac:dyDescent="0.4">
      <c r="A60" s="16"/>
      <c r="B60" s="56"/>
      <c r="C60" s="57" t="s">
        <v>204</v>
      </c>
      <c r="D60" s="59"/>
      <c r="E60" s="37"/>
      <c r="F60" s="29"/>
      <c r="G60" s="61"/>
      <c r="H60" s="62"/>
      <c r="I60" s="38"/>
      <c r="J60" s="39"/>
      <c r="K60" s="49"/>
      <c r="L60" s="73"/>
      <c r="M60" s="40"/>
      <c r="N60" s="39"/>
    </row>
    <row r="61" spans="1:14" s="9" customFormat="1" ht="15.75" x14ac:dyDescent="0.4">
      <c r="A61" s="16">
        <v>20</v>
      </c>
      <c r="B61" s="56"/>
      <c r="C61" s="57" t="s">
        <v>67</v>
      </c>
      <c r="D61" s="59"/>
      <c r="E61" s="37"/>
      <c r="F61" s="29"/>
      <c r="G61" s="61"/>
      <c r="H61" s="62"/>
      <c r="I61" s="38"/>
      <c r="J61" s="39"/>
      <c r="K61" s="49"/>
      <c r="L61" s="73"/>
      <c r="M61" s="40" t="str">
        <f t="shared" si="4"/>
        <v/>
      </c>
      <c r="N61" s="39" t="str">
        <f t="shared" si="5"/>
        <v/>
      </c>
    </row>
    <row r="62" spans="1:14" s="9" customFormat="1" ht="15.75" x14ac:dyDescent="0.4">
      <c r="A62" s="16">
        <v>20</v>
      </c>
      <c r="B62" s="56"/>
      <c r="C62" s="57" t="s">
        <v>68</v>
      </c>
      <c r="D62" s="59"/>
      <c r="E62" s="37"/>
      <c r="F62" s="29"/>
      <c r="G62" s="61"/>
      <c r="H62" s="62"/>
      <c r="I62" s="38"/>
      <c r="J62" s="39"/>
      <c r="K62" s="49"/>
      <c r="L62" s="73"/>
      <c r="M62" s="40" t="str">
        <f t="shared" si="4"/>
        <v/>
      </c>
      <c r="N62" s="39" t="str">
        <f t="shared" si="5"/>
        <v/>
      </c>
    </row>
    <row r="63" spans="1:14" s="9" customFormat="1" ht="15.75" x14ac:dyDescent="0.4">
      <c r="A63" s="16">
        <v>20</v>
      </c>
      <c r="B63" s="56"/>
      <c r="C63" s="57" t="s">
        <v>69</v>
      </c>
      <c r="D63" s="59"/>
      <c r="E63" s="37"/>
      <c r="F63" s="29"/>
      <c r="G63" s="61"/>
      <c r="H63" s="62"/>
      <c r="I63" s="38"/>
      <c r="J63" s="39"/>
      <c r="K63" s="49"/>
      <c r="L63" s="73"/>
      <c r="M63" s="40" t="str">
        <f t="shared" si="4"/>
        <v/>
      </c>
      <c r="N63" s="39" t="str">
        <f t="shared" si="5"/>
        <v/>
      </c>
    </row>
    <row r="64" spans="1:14" s="9" customFormat="1" ht="16.5" thickBot="1" x14ac:dyDescent="0.45">
      <c r="A64" s="16">
        <v>20</v>
      </c>
      <c r="B64" s="42"/>
      <c r="C64" s="43" t="s">
        <v>44</v>
      </c>
      <c r="D64" s="44"/>
      <c r="E64" s="45"/>
      <c r="F64" s="46"/>
      <c r="G64" s="45"/>
      <c r="H64" s="47"/>
      <c r="I64" s="47"/>
      <c r="J64" s="39"/>
      <c r="K64" s="49"/>
      <c r="L64" s="74"/>
      <c r="M64" s="50" t="str">
        <f>IF(L64="○",J64,"")</f>
        <v/>
      </c>
      <c r="N64" s="48" t="str">
        <f>IF(L64="△",J64,"")</f>
        <v/>
      </c>
    </row>
    <row r="65" spans="1:14" s="9" customFormat="1" ht="16.5" thickTop="1" x14ac:dyDescent="0.4">
      <c r="A65" s="16"/>
      <c r="B65" s="189" t="s">
        <v>70</v>
      </c>
      <c r="C65" s="190"/>
      <c r="D65" s="190"/>
      <c r="E65" s="190"/>
      <c r="F65" s="190"/>
      <c r="G65" s="190"/>
      <c r="H65" s="52">
        <f>SUM(H43:H64)</f>
        <v>0</v>
      </c>
      <c r="I65" s="52">
        <f>SUM(I43:I64)</f>
        <v>0</v>
      </c>
      <c r="J65" s="53">
        <f>SUM(J43:J64)</f>
        <v>0</v>
      </c>
      <c r="K65" s="60"/>
      <c r="L65" s="55"/>
      <c r="M65" s="60"/>
    </row>
    <row r="66" spans="1:14" s="9" customFormat="1" ht="15.75" x14ac:dyDescent="0.4">
      <c r="A66" s="16"/>
      <c r="B66" s="189" t="s">
        <v>71</v>
      </c>
      <c r="C66" s="190"/>
      <c r="D66" s="190"/>
      <c r="E66" s="190"/>
      <c r="F66" s="190"/>
      <c r="G66" s="190"/>
      <c r="H66" s="52">
        <f>SUM(H41,H65)</f>
        <v>0</v>
      </c>
      <c r="I66" s="52">
        <f>SUM(I41,I65)</f>
        <v>0</v>
      </c>
      <c r="J66" s="53">
        <f>SUM(J41,J65)</f>
        <v>0</v>
      </c>
      <c r="K66" s="60"/>
      <c r="L66" s="55"/>
      <c r="M66" s="18" t="s">
        <v>72</v>
      </c>
      <c r="N66" s="18" t="s">
        <v>73</v>
      </c>
    </row>
    <row r="67" spans="1:14" s="9" customFormat="1" ht="15.75" x14ac:dyDescent="0.4">
      <c r="A67" s="16"/>
      <c r="B67" s="189" t="s">
        <v>74</v>
      </c>
      <c r="C67" s="190"/>
      <c r="D67" s="190"/>
      <c r="E67" s="190"/>
      <c r="F67" s="190"/>
      <c r="G67" s="190"/>
      <c r="H67" s="52">
        <f>SUM(H33,H66)</f>
        <v>0</v>
      </c>
      <c r="I67" s="52">
        <f>SUM(I33,I66)</f>
        <v>0</v>
      </c>
      <c r="J67" s="53">
        <f>SUM(J33,J66)</f>
        <v>0</v>
      </c>
      <c r="K67" s="60"/>
      <c r="L67" s="55"/>
      <c r="M67" s="63">
        <f>SUM(M9:M32)+SUM(M36:M40)+SUM(M43:M64)</f>
        <v>0</v>
      </c>
      <c r="N67" s="63">
        <f>SUM(N9:N32)+SUM(N36:N40)+SUM(N43:N64)</f>
        <v>0</v>
      </c>
    </row>
    <row r="68" spans="1:14" s="9" customFormat="1" ht="15.75" x14ac:dyDescent="0.4">
      <c r="A68" s="16"/>
      <c r="B68" s="191" t="s">
        <v>75</v>
      </c>
      <c r="C68" s="192"/>
      <c r="D68" s="192"/>
      <c r="E68" s="192"/>
      <c r="F68" s="192"/>
      <c r="G68" s="192"/>
      <c r="H68" s="21"/>
      <c r="I68" s="21"/>
      <c r="J68" s="22"/>
      <c r="K68" s="54"/>
      <c r="L68" s="55"/>
      <c r="M68" s="54"/>
    </row>
    <row r="69" spans="1:14" s="9" customFormat="1" ht="15.75" x14ac:dyDescent="0.4">
      <c r="A69" s="16"/>
      <c r="B69" s="191" t="s">
        <v>76</v>
      </c>
      <c r="C69" s="192"/>
      <c r="D69" s="192"/>
      <c r="E69" s="192"/>
      <c r="F69" s="192"/>
      <c r="G69" s="192"/>
      <c r="H69" s="21"/>
      <c r="I69" s="21"/>
      <c r="J69" s="22"/>
      <c r="K69" s="54"/>
      <c r="L69" s="55"/>
      <c r="M69" s="54"/>
    </row>
    <row r="70" spans="1:14" s="9" customFormat="1" ht="15.75" x14ac:dyDescent="0.4">
      <c r="A70" s="16">
        <v>20</v>
      </c>
      <c r="B70" s="56"/>
      <c r="C70" s="57" t="s">
        <v>77</v>
      </c>
      <c r="D70" s="59"/>
      <c r="E70" s="64"/>
      <c r="F70" s="29"/>
      <c r="G70" s="64"/>
      <c r="H70" s="38"/>
      <c r="I70" s="38"/>
      <c r="J70" s="39"/>
      <c r="K70" s="49"/>
      <c r="L70" s="65"/>
      <c r="M70" s="66"/>
      <c r="N70" s="67"/>
    </row>
    <row r="71" spans="1:14" s="9" customFormat="1" ht="15.75" x14ac:dyDescent="0.4">
      <c r="A71" s="16">
        <v>20</v>
      </c>
      <c r="B71" s="56"/>
      <c r="C71" s="57" t="s">
        <v>78</v>
      </c>
      <c r="D71" s="59"/>
      <c r="E71" s="64"/>
      <c r="F71" s="29"/>
      <c r="G71" s="64"/>
      <c r="H71" s="38"/>
      <c r="I71" s="38"/>
      <c r="J71" s="39"/>
      <c r="K71" s="49"/>
      <c r="L71" s="65"/>
      <c r="M71" s="66"/>
      <c r="N71" s="67"/>
    </row>
    <row r="72" spans="1:14" s="9" customFormat="1" ht="15.75" x14ac:dyDescent="0.4">
      <c r="A72" s="16">
        <v>20</v>
      </c>
      <c r="B72" s="56"/>
      <c r="C72" s="57" t="s">
        <v>79</v>
      </c>
      <c r="D72" s="59"/>
      <c r="E72" s="64"/>
      <c r="F72" s="29"/>
      <c r="G72" s="64"/>
      <c r="H72" s="38"/>
      <c r="I72" s="38"/>
      <c r="J72" s="39"/>
      <c r="K72" s="49"/>
      <c r="L72" s="65"/>
      <c r="M72" s="66"/>
      <c r="N72" s="67"/>
    </row>
    <row r="73" spans="1:14" s="9" customFormat="1" ht="15.75" x14ac:dyDescent="0.4">
      <c r="A73" s="16">
        <v>20</v>
      </c>
      <c r="B73" s="56"/>
      <c r="C73" s="57" t="s">
        <v>80</v>
      </c>
      <c r="D73" s="59"/>
      <c r="E73" s="64"/>
      <c r="F73" s="29"/>
      <c r="G73" s="64"/>
      <c r="H73" s="38"/>
      <c r="I73" s="38"/>
      <c r="J73" s="39"/>
      <c r="K73" s="49"/>
      <c r="L73" s="65"/>
      <c r="M73" s="66"/>
      <c r="N73" s="67"/>
    </row>
    <row r="74" spans="1:14" s="9" customFormat="1" ht="15.75" x14ac:dyDescent="0.4">
      <c r="A74" s="16">
        <v>20</v>
      </c>
      <c r="B74" s="56"/>
      <c r="C74" s="57" t="s">
        <v>81</v>
      </c>
      <c r="D74" s="59"/>
      <c r="E74" s="64"/>
      <c r="F74" s="29"/>
      <c r="G74" s="64"/>
      <c r="H74" s="38"/>
      <c r="I74" s="38"/>
      <c r="J74" s="39"/>
      <c r="K74" s="49"/>
      <c r="L74" s="65"/>
      <c r="M74" s="66"/>
      <c r="N74" s="67"/>
    </row>
    <row r="75" spans="1:14" s="9" customFormat="1" ht="15.75" x14ac:dyDescent="0.4">
      <c r="A75" s="16">
        <v>20</v>
      </c>
      <c r="B75" s="56"/>
      <c r="C75" s="57" t="s">
        <v>82</v>
      </c>
      <c r="D75" s="59"/>
      <c r="E75" s="64"/>
      <c r="F75" s="29"/>
      <c r="G75" s="64"/>
      <c r="H75" s="38"/>
      <c r="I75" s="38"/>
      <c r="J75" s="39"/>
      <c r="K75" s="49"/>
      <c r="L75" s="65"/>
      <c r="M75" s="66"/>
      <c r="N75" s="67"/>
    </row>
    <row r="76" spans="1:14" s="9" customFormat="1" ht="15.75" x14ac:dyDescent="0.4">
      <c r="A76" s="16">
        <v>20</v>
      </c>
      <c r="B76" s="56"/>
      <c r="C76" s="57" t="s">
        <v>83</v>
      </c>
      <c r="D76" s="59"/>
      <c r="E76" s="64"/>
      <c r="F76" s="29"/>
      <c r="G76" s="64"/>
      <c r="H76" s="38"/>
      <c r="I76" s="38"/>
      <c r="J76" s="39"/>
      <c r="K76" s="49"/>
      <c r="L76" s="65"/>
      <c r="M76" s="66"/>
      <c r="N76" s="67"/>
    </row>
    <row r="77" spans="1:14" s="9" customFormat="1" ht="15.75" x14ac:dyDescent="0.4">
      <c r="A77" s="16">
        <v>20</v>
      </c>
      <c r="B77" s="56"/>
      <c r="C77" s="57" t="s">
        <v>84</v>
      </c>
      <c r="D77" s="59"/>
      <c r="E77" s="64"/>
      <c r="F77" s="29"/>
      <c r="G77" s="64"/>
      <c r="H77" s="38"/>
      <c r="I77" s="38"/>
      <c r="J77" s="39"/>
      <c r="K77" s="49"/>
      <c r="L77" s="65"/>
      <c r="M77" s="66"/>
      <c r="N77" s="67"/>
    </row>
    <row r="78" spans="1:14" s="9" customFormat="1" ht="15.75" x14ac:dyDescent="0.4">
      <c r="A78" s="16">
        <v>20</v>
      </c>
      <c r="B78" s="56"/>
      <c r="C78" s="57" t="s">
        <v>85</v>
      </c>
      <c r="D78" s="59"/>
      <c r="E78" s="64"/>
      <c r="F78" s="29"/>
      <c r="G78" s="64"/>
      <c r="H78" s="38"/>
      <c r="I78" s="38"/>
      <c r="J78" s="39"/>
      <c r="K78" s="49"/>
      <c r="L78" s="65"/>
      <c r="M78" s="66"/>
      <c r="N78" s="67"/>
    </row>
    <row r="79" spans="1:14" s="9" customFormat="1" ht="15.75" x14ac:dyDescent="0.4">
      <c r="A79" s="16">
        <v>20</v>
      </c>
      <c r="B79" s="56"/>
      <c r="C79" s="57" t="s">
        <v>86</v>
      </c>
      <c r="D79" s="59"/>
      <c r="E79" s="64"/>
      <c r="F79" s="29"/>
      <c r="G79" s="64"/>
      <c r="H79" s="38"/>
      <c r="I79" s="38"/>
      <c r="J79" s="39"/>
      <c r="K79" s="49"/>
      <c r="L79" s="65"/>
      <c r="M79" s="66"/>
      <c r="N79" s="67"/>
    </row>
    <row r="80" spans="1:14" s="9" customFormat="1" ht="15.75" x14ac:dyDescent="0.4">
      <c r="A80" s="16">
        <v>20</v>
      </c>
      <c r="B80" s="56"/>
      <c r="C80" s="57" t="s">
        <v>87</v>
      </c>
      <c r="D80" s="59"/>
      <c r="E80" s="64"/>
      <c r="F80" s="29"/>
      <c r="G80" s="64"/>
      <c r="H80" s="38"/>
      <c r="I80" s="38"/>
      <c r="J80" s="39"/>
      <c r="K80" s="49"/>
      <c r="L80" s="65"/>
      <c r="M80" s="66"/>
      <c r="N80" s="67"/>
    </row>
    <row r="81" spans="1:14" s="9" customFormat="1" ht="15.75" x14ac:dyDescent="0.4">
      <c r="A81" s="16">
        <v>20</v>
      </c>
      <c r="B81" s="56"/>
      <c r="C81" s="57" t="s">
        <v>88</v>
      </c>
      <c r="D81" s="59"/>
      <c r="E81" s="64"/>
      <c r="F81" s="29"/>
      <c r="G81" s="64"/>
      <c r="H81" s="38"/>
      <c r="I81" s="38"/>
      <c r="J81" s="39"/>
      <c r="K81" s="49"/>
      <c r="L81" s="65"/>
      <c r="M81" s="66"/>
      <c r="N81" s="67"/>
    </row>
    <row r="82" spans="1:14" s="9" customFormat="1" ht="15.75" x14ac:dyDescent="0.4">
      <c r="A82" s="16">
        <v>20</v>
      </c>
      <c r="B82" s="56"/>
      <c r="C82" s="57" t="s">
        <v>89</v>
      </c>
      <c r="D82" s="59"/>
      <c r="E82" s="64"/>
      <c r="F82" s="29"/>
      <c r="G82" s="64"/>
      <c r="H82" s="38"/>
      <c r="I82" s="38"/>
      <c r="J82" s="39"/>
      <c r="K82" s="49"/>
      <c r="L82" s="65"/>
      <c r="M82" s="66"/>
      <c r="N82" s="67"/>
    </row>
    <row r="83" spans="1:14" s="9" customFormat="1" ht="15.75" x14ac:dyDescent="0.4">
      <c r="A83" s="16">
        <v>20</v>
      </c>
      <c r="B83" s="56"/>
      <c r="C83" s="57" t="s">
        <v>90</v>
      </c>
      <c r="D83" s="59"/>
      <c r="E83" s="64"/>
      <c r="F83" s="29"/>
      <c r="G83" s="64"/>
      <c r="H83" s="38"/>
      <c r="I83" s="38"/>
      <c r="J83" s="39"/>
      <c r="K83" s="49"/>
      <c r="L83" s="65"/>
      <c r="M83" s="66"/>
      <c r="N83" s="67"/>
    </row>
    <row r="84" spans="1:14" s="9" customFormat="1" ht="15.75" x14ac:dyDescent="0.4">
      <c r="A84" s="16">
        <v>20</v>
      </c>
      <c r="B84" s="56"/>
      <c r="C84" s="57" t="s">
        <v>91</v>
      </c>
      <c r="D84" s="59"/>
      <c r="E84" s="64"/>
      <c r="F84" s="29"/>
      <c r="G84" s="64"/>
      <c r="H84" s="38"/>
      <c r="I84" s="38"/>
      <c r="J84" s="39"/>
      <c r="K84" s="49"/>
      <c r="L84" s="65"/>
      <c r="M84" s="66"/>
      <c r="N84" s="67"/>
    </row>
    <row r="85" spans="1:14" s="9" customFormat="1" ht="15.75" x14ac:dyDescent="0.4">
      <c r="A85" s="16">
        <v>20</v>
      </c>
      <c r="B85" s="56"/>
      <c r="C85" s="57" t="s">
        <v>92</v>
      </c>
      <c r="D85" s="59"/>
      <c r="E85" s="64"/>
      <c r="F85" s="29"/>
      <c r="G85" s="64"/>
      <c r="H85" s="38"/>
      <c r="I85" s="38"/>
      <c r="J85" s="39"/>
      <c r="K85" s="49"/>
      <c r="L85" s="65"/>
      <c r="M85" s="66"/>
      <c r="N85" s="67"/>
    </row>
    <row r="86" spans="1:14" s="9" customFormat="1" ht="15.75" x14ac:dyDescent="0.4">
      <c r="A86" s="16">
        <v>20</v>
      </c>
      <c r="B86" s="56"/>
      <c r="C86" s="57" t="s">
        <v>93</v>
      </c>
      <c r="D86" s="59"/>
      <c r="E86" s="64"/>
      <c r="F86" s="29"/>
      <c r="G86" s="64"/>
      <c r="H86" s="38"/>
      <c r="I86" s="38"/>
      <c r="J86" s="39"/>
      <c r="K86" s="49"/>
      <c r="L86" s="65"/>
      <c r="M86" s="66"/>
      <c r="N86" s="67"/>
    </row>
    <row r="87" spans="1:14" s="9" customFormat="1" ht="15.75" x14ac:dyDescent="0.4">
      <c r="A87" s="16">
        <v>20</v>
      </c>
      <c r="B87" s="56"/>
      <c r="C87" s="57" t="s">
        <v>94</v>
      </c>
      <c r="D87" s="59"/>
      <c r="E87" s="64"/>
      <c r="F87" s="29"/>
      <c r="G87" s="64"/>
      <c r="H87" s="38"/>
      <c r="I87" s="38"/>
      <c r="J87" s="39"/>
      <c r="K87" s="49"/>
      <c r="L87" s="65"/>
      <c r="M87" s="66"/>
      <c r="N87" s="67"/>
    </row>
    <row r="88" spans="1:14" s="9" customFormat="1" ht="15.75" x14ac:dyDescent="0.4">
      <c r="A88" s="16">
        <v>20</v>
      </c>
      <c r="B88" s="56"/>
      <c r="C88" s="57" t="s">
        <v>95</v>
      </c>
      <c r="D88" s="59"/>
      <c r="E88" s="64"/>
      <c r="F88" s="29"/>
      <c r="G88" s="64"/>
      <c r="H88" s="38"/>
      <c r="I88" s="38"/>
      <c r="J88" s="39"/>
      <c r="K88" s="49"/>
      <c r="L88" s="65"/>
      <c r="M88" s="66"/>
      <c r="N88" s="67"/>
    </row>
    <row r="89" spans="1:14" s="9" customFormat="1" ht="15.75" x14ac:dyDescent="0.4">
      <c r="A89" s="16">
        <v>20</v>
      </c>
      <c r="B89" s="56"/>
      <c r="C89" s="57" t="s">
        <v>96</v>
      </c>
      <c r="D89" s="59"/>
      <c r="E89" s="64"/>
      <c r="F89" s="29"/>
      <c r="G89" s="64"/>
      <c r="H89" s="38"/>
      <c r="I89" s="38"/>
      <c r="J89" s="39"/>
      <c r="K89" s="49"/>
      <c r="L89" s="65"/>
      <c r="M89" s="66"/>
      <c r="N89" s="67"/>
    </row>
    <row r="90" spans="1:14" s="9" customFormat="1" ht="15.75" x14ac:dyDescent="0.4">
      <c r="A90" s="16">
        <v>20</v>
      </c>
      <c r="B90" s="56"/>
      <c r="C90" s="43" t="s">
        <v>97</v>
      </c>
      <c r="D90" s="44"/>
      <c r="E90" s="45"/>
      <c r="F90" s="45"/>
      <c r="G90" s="45"/>
      <c r="H90" s="38"/>
      <c r="I90" s="38"/>
      <c r="J90" s="48"/>
      <c r="K90" s="49"/>
      <c r="L90" s="68"/>
      <c r="M90" s="49"/>
      <c r="N90" s="67"/>
    </row>
    <row r="91" spans="1:14" s="9" customFormat="1" ht="15.75" x14ac:dyDescent="0.4">
      <c r="A91" s="16"/>
      <c r="B91" s="189" t="s">
        <v>98</v>
      </c>
      <c r="C91" s="190"/>
      <c r="D91" s="190"/>
      <c r="E91" s="190"/>
      <c r="F91" s="190"/>
      <c r="G91" s="190"/>
      <c r="H91" s="52">
        <f>SUM(H70:H90)</f>
        <v>0</v>
      </c>
      <c r="I91" s="52">
        <f>SUM(I70:I90)</f>
        <v>0</v>
      </c>
      <c r="J91" s="53">
        <f>SUM(J70:J90)</f>
        <v>0</v>
      </c>
      <c r="K91" s="60"/>
      <c r="L91" s="55"/>
      <c r="M91" s="60"/>
    </row>
    <row r="92" spans="1:14" s="9" customFormat="1" ht="15.75" x14ac:dyDescent="0.4">
      <c r="A92" s="16"/>
      <c r="B92" s="191" t="s">
        <v>99</v>
      </c>
      <c r="C92" s="192"/>
      <c r="D92" s="192"/>
      <c r="E92" s="192"/>
      <c r="F92" s="192"/>
      <c r="G92" s="192"/>
      <c r="H92" s="21"/>
      <c r="I92" s="21"/>
      <c r="J92" s="22"/>
      <c r="K92" s="54"/>
      <c r="L92" s="55"/>
      <c r="M92" s="54"/>
    </row>
    <row r="93" spans="1:14" s="9" customFormat="1" ht="15.75" x14ac:dyDescent="0.4">
      <c r="A93" s="16">
        <v>20</v>
      </c>
      <c r="B93" s="56"/>
      <c r="C93" s="57" t="s">
        <v>100</v>
      </c>
      <c r="D93" s="59"/>
      <c r="E93" s="64"/>
      <c r="F93" s="29"/>
      <c r="G93" s="64"/>
      <c r="H93" s="38"/>
      <c r="I93" s="38"/>
      <c r="J93" s="39"/>
      <c r="K93" s="49"/>
      <c r="L93" s="65"/>
      <c r="M93" s="66"/>
      <c r="N93" s="67"/>
    </row>
    <row r="94" spans="1:14" s="9" customFormat="1" ht="15.75" x14ac:dyDescent="0.4">
      <c r="A94" s="16">
        <v>20</v>
      </c>
      <c r="B94" s="56"/>
      <c r="C94" s="57" t="s">
        <v>101</v>
      </c>
      <c r="D94" s="59"/>
      <c r="E94" s="64"/>
      <c r="F94" s="29"/>
      <c r="G94" s="64"/>
      <c r="H94" s="38"/>
      <c r="I94" s="38"/>
      <c r="J94" s="39"/>
      <c r="K94" s="49"/>
      <c r="L94" s="65"/>
      <c r="M94" s="66"/>
      <c r="N94" s="67"/>
    </row>
    <row r="95" spans="1:14" s="9" customFormat="1" ht="15.75" x14ac:dyDescent="0.4">
      <c r="A95" s="16">
        <v>20</v>
      </c>
      <c r="B95" s="56"/>
      <c r="C95" s="57" t="s">
        <v>102</v>
      </c>
      <c r="D95" s="59"/>
      <c r="E95" s="64"/>
      <c r="F95" s="29"/>
      <c r="G95" s="64"/>
      <c r="H95" s="38"/>
      <c r="I95" s="38"/>
      <c r="J95" s="39"/>
      <c r="K95" s="49"/>
      <c r="L95" s="65"/>
      <c r="M95" s="66"/>
      <c r="N95" s="67"/>
    </row>
    <row r="96" spans="1:14" s="9" customFormat="1" ht="15.75" x14ac:dyDescent="0.4">
      <c r="A96" s="16">
        <v>20</v>
      </c>
      <c r="B96" s="56"/>
      <c r="C96" s="57" t="s">
        <v>103</v>
      </c>
      <c r="D96" s="59"/>
      <c r="E96" s="64"/>
      <c r="F96" s="29"/>
      <c r="G96" s="64"/>
      <c r="H96" s="38"/>
      <c r="I96" s="38"/>
      <c r="J96" s="39"/>
      <c r="K96" s="49"/>
      <c r="L96" s="65"/>
      <c r="M96" s="66"/>
      <c r="N96" s="67"/>
    </row>
    <row r="97" spans="1:14" s="9" customFormat="1" ht="15.75" x14ac:dyDescent="0.4">
      <c r="A97" s="16">
        <v>20</v>
      </c>
      <c r="B97" s="56"/>
      <c r="C97" s="57" t="s">
        <v>104</v>
      </c>
      <c r="D97" s="59"/>
      <c r="E97" s="64"/>
      <c r="F97" s="29"/>
      <c r="G97" s="64"/>
      <c r="H97" s="38"/>
      <c r="I97" s="38"/>
      <c r="J97" s="39"/>
      <c r="K97" s="49"/>
      <c r="L97" s="65"/>
      <c r="M97" s="66"/>
      <c r="N97" s="67"/>
    </row>
    <row r="98" spans="1:14" s="9" customFormat="1" ht="15.75" x14ac:dyDescent="0.4">
      <c r="A98" s="16">
        <v>20</v>
      </c>
      <c r="B98" s="56"/>
      <c r="C98" s="57" t="s">
        <v>105</v>
      </c>
      <c r="D98" s="59"/>
      <c r="E98" s="64"/>
      <c r="F98" s="29"/>
      <c r="G98" s="64"/>
      <c r="H98" s="38"/>
      <c r="I98" s="38"/>
      <c r="J98" s="39"/>
      <c r="K98" s="49"/>
      <c r="L98" s="65"/>
      <c r="M98" s="66"/>
      <c r="N98" s="67"/>
    </row>
    <row r="99" spans="1:14" s="9" customFormat="1" ht="15.75" x14ac:dyDescent="0.4">
      <c r="A99" s="16">
        <v>20</v>
      </c>
      <c r="B99" s="56"/>
      <c r="C99" s="57" t="s">
        <v>106</v>
      </c>
      <c r="D99" s="59"/>
      <c r="E99" s="64"/>
      <c r="F99" s="29"/>
      <c r="G99" s="64"/>
      <c r="H99" s="38"/>
      <c r="I99" s="38"/>
      <c r="J99" s="39"/>
      <c r="K99" s="49"/>
      <c r="L99" s="65"/>
      <c r="M99" s="66"/>
      <c r="N99" s="67"/>
    </row>
    <row r="100" spans="1:14" s="9" customFormat="1" ht="15.75" x14ac:dyDescent="0.4">
      <c r="A100" s="16">
        <v>20</v>
      </c>
      <c r="B100" s="56"/>
      <c r="C100" s="57" t="s">
        <v>205</v>
      </c>
      <c r="D100" s="59"/>
      <c r="E100" s="64"/>
      <c r="F100" s="29"/>
      <c r="G100" s="64"/>
      <c r="H100" s="38"/>
      <c r="I100" s="38"/>
      <c r="J100" s="39"/>
      <c r="K100" s="49"/>
      <c r="L100" s="65"/>
      <c r="M100" s="66"/>
      <c r="N100" s="67"/>
    </row>
    <row r="101" spans="1:14" s="9" customFormat="1" ht="15.75" x14ac:dyDescent="0.4">
      <c r="A101" s="16">
        <v>20</v>
      </c>
      <c r="B101" s="56"/>
      <c r="C101" s="57" t="s">
        <v>107</v>
      </c>
      <c r="D101" s="59"/>
      <c r="E101" s="64"/>
      <c r="F101" s="29"/>
      <c r="G101" s="64"/>
      <c r="H101" s="38"/>
      <c r="I101" s="38"/>
      <c r="J101" s="39"/>
      <c r="K101" s="49"/>
      <c r="L101" s="65"/>
      <c r="M101" s="66"/>
      <c r="N101" s="67"/>
    </row>
    <row r="102" spans="1:14" s="9" customFormat="1" ht="15.75" x14ac:dyDescent="0.4">
      <c r="A102" s="16">
        <v>20</v>
      </c>
      <c r="B102" s="56"/>
      <c r="C102" s="57" t="s">
        <v>108</v>
      </c>
      <c r="D102" s="59"/>
      <c r="E102" s="64"/>
      <c r="F102" s="29"/>
      <c r="G102" s="64"/>
      <c r="H102" s="38"/>
      <c r="I102" s="38"/>
      <c r="J102" s="39"/>
      <c r="K102" s="49"/>
      <c r="L102" s="65"/>
      <c r="M102" s="66"/>
      <c r="N102" s="67"/>
    </row>
    <row r="103" spans="1:14" s="9" customFormat="1" ht="15.75" x14ac:dyDescent="0.4">
      <c r="A103" s="16">
        <v>20</v>
      </c>
      <c r="B103" s="69"/>
      <c r="C103" s="43" t="s">
        <v>109</v>
      </c>
      <c r="D103" s="44"/>
      <c r="E103" s="45"/>
      <c r="F103" s="45"/>
      <c r="G103" s="45"/>
      <c r="H103" s="38"/>
      <c r="I103" s="38"/>
      <c r="J103" s="48"/>
      <c r="K103" s="49"/>
      <c r="L103" s="68"/>
      <c r="M103" s="49"/>
      <c r="N103" s="67"/>
    </row>
    <row r="104" spans="1:14" s="9" customFormat="1" ht="15.75" x14ac:dyDescent="0.4">
      <c r="A104" s="16"/>
      <c r="B104" s="189" t="s">
        <v>110</v>
      </c>
      <c r="C104" s="190"/>
      <c r="D104" s="190"/>
      <c r="E104" s="190"/>
      <c r="F104" s="190"/>
      <c r="G104" s="190"/>
      <c r="H104" s="52">
        <f>SUM(H93:H103)</f>
        <v>0</v>
      </c>
      <c r="I104" s="52">
        <f>SUM(I93:I103)</f>
        <v>0</v>
      </c>
      <c r="J104" s="53">
        <f>SUM(J93:J103)</f>
        <v>0</v>
      </c>
      <c r="K104" s="64"/>
      <c r="L104" s="19"/>
      <c r="M104" s="60"/>
    </row>
    <row r="105" spans="1:14" s="9" customFormat="1" ht="15.75" x14ac:dyDescent="0.4">
      <c r="A105" s="16"/>
      <c r="B105" s="189" t="s">
        <v>111</v>
      </c>
      <c r="C105" s="190"/>
      <c r="D105" s="190"/>
      <c r="E105" s="190"/>
      <c r="F105" s="190"/>
      <c r="G105" s="190"/>
      <c r="H105" s="52">
        <f>SUM(H91,H104)</f>
        <v>0</v>
      </c>
      <c r="I105" s="52">
        <f>SUM(I91,I104)</f>
        <v>0</v>
      </c>
      <c r="J105" s="53">
        <f>SUM(J91,J104)</f>
        <v>0</v>
      </c>
      <c r="K105" s="64"/>
      <c r="L105" s="19"/>
      <c r="M105" s="60"/>
    </row>
    <row r="106" spans="1:14" s="9" customFormat="1" ht="15.75" x14ac:dyDescent="0.4">
      <c r="A106" s="16"/>
      <c r="B106" s="189" t="s">
        <v>112</v>
      </c>
      <c r="C106" s="190"/>
      <c r="D106" s="190"/>
      <c r="E106" s="190"/>
      <c r="F106" s="190"/>
      <c r="G106" s="190"/>
      <c r="H106" s="52">
        <f>H67-H105</f>
        <v>0</v>
      </c>
      <c r="I106" s="52">
        <f>I67-I105</f>
        <v>0</v>
      </c>
      <c r="J106" s="53">
        <f>J67-J105</f>
        <v>0</v>
      </c>
      <c r="K106" s="64"/>
      <c r="L106" s="19"/>
      <c r="M106" s="60"/>
    </row>
    <row r="107" spans="1:14" s="9" customFormat="1" ht="15.75" x14ac:dyDescent="0.4">
      <c r="A107" s="16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4" ht="15.75" x14ac:dyDescent="0.4">
      <c r="C108" s="8" t="s">
        <v>113</v>
      </c>
    </row>
    <row r="109" spans="1:14" ht="15.75" x14ac:dyDescent="0.4">
      <c r="D109" s="8" t="s">
        <v>114</v>
      </c>
    </row>
    <row r="110" spans="1:14" s="71" customFormat="1" ht="18.75" x14ac:dyDescent="0.4"/>
    <row r="111" spans="1:14" s="71" customFormat="1" ht="18.75" x14ac:dyDescent="0.4"/>
    <row r="112" spans="1:14" s="71" customFormat="1" ht="18.75" x14ac:dyDescent="0.4"/>
    <row r="113" s="71" customFormat="1" ht="18.75" x14ac:dyDescent="0.4"/>
    <row r="114" s="71" customFormat="1" ht="18.75" x14ac:dyDescent="0.4"/>
    <row r="115" s="71" customFormat="1" ht="18.75" x14ac:dyDescent="0.4"/>
    <row r="116" s="71" customFormat="1" ht="18.75" x14ac:dyDescent="0.4"/>
    <row r="117" s="71" customFormat="1" ht="18.75" x14ac:dyDescent="0.4"/>
    <row r="118" s="71" customFormat="1" ht="18.75" x14ac:dyDescent="0.4"/>
    <row r="119" s="71" customFormat="1" ht="18.75" x14ac:dyDescent="0.4"/>
    <row r="120" s="71" customFormat="1" ht="18.75" x14ac:dyDescent="0.4"/>
    <row r="121" s="71" customFormat="1" ht="18.75" x14ac:dyDescent="0.4"/>
    <row r="122" s="71" customFormat="1" ht="18.75" x14ac:dyDescent="0.4"/>
    <row r="123" s="71" customFormat="1" ht="18.75" x14ac:dyDescent="0.4"/>
    <row r="124" s="71" customFormat="1" ht="18.75" x14ac:dyDescent="0.4"/>
    <row r="125" s="71" customFormat="1" ht="18.75" x14ac:dyDescent="0.4"/>
    <row r="126" s="71" customFormat="1" ht="18.75" x14ac:dyDescent="0.4"/>
    <row r="127" s="71" customFormat="1" ht="18.75" x14ac:dyDescent="0.4"/>
    <row r="128" s="71" customFormat="1" ht="18.75" x14ac:dyDescent="0.4"/>
    <row r="129" s="71" customFormat="1" ht="18.75" x14ac:dyDescent="0.4"/>
    <row r="130" s="71" customFormat="1" ht="18.75" x14ac:dyDescent="0.4"/>
    <row r="131" s="71" customFormat="1" ht="18.75" x14ac:dyDescent="0.4"/>
    <row r="132" s="71" customFormat="1" ht="18.75" x14ac:dyDescent="0.4"/>
    <row r="133" s="71" customFormat="1" ht="18.75" x14ac:dyDescent="0.4"/>
    <row r="134" s="71" customFormat="1" ht="18.75" x14ac:dyDescent="0.4"/>
    <row r="135" s="71" customFormat="1" ht="18.75" x14ac:dyDescent="0.4"/>
    <row r="136" s="71" customFormat="1" ht="18.75" x14ac:dyDescent="0.4"/>
    <row r="137" s="71" customFormat="1" ht="18.75" x14ac:dyDescent="0.4"/>
    <row r="138" s="71" customFormat="1" ht="18.75" x14ac:dyDescent="0.4"/>
    <row r="139" s="71" customFormat="1" ht="18.75" x14ac:dyDescent="0.4"/>
    <row r="140" s="71" customFormat="1" ht="18.75" x14ac:dyDescent="0.4"/>
    <row r="141" s="71" customFormat="1" ht="18.75" x14ac:dyDescent="0.4"/>
    <row r="142" s="71" customFormat="1" ht="18.75" x14ac:dyDescent="0.4"/>
    <row r="143" s="71" customFormat="1" ht="18.75" x14ac:dyDescent="0.4"/>
    <row r="144" s="71" customFormat="1" ht="18.75" x14ac:dyDescent="0.4"/>
    <row r="145" s="71" customFormat="1" ht="18.75" x14ac:dyDescent="0.4"/>
    <row r="146" s="71" customFormat="1" ht="18.75" x14ac:dyDescent="0.4"/>
    <row r="147" s="71" customFormat="1" ht="18.75" x14ac:dyDescent="0.4"/>
    <row r="148" s="71" customFormat="1" ht="18.75" x14ac:dyDescent="0.4"/>
    <row r="149" s="71" customFormat="1" ht="18.75" x14ac:dyDescent="0.4"/>
    <row r="150" s="71" customFormat="1" ht="18.75" x14ac:dyDescent="0.4"/>
    <row r="151" s="71" customFormat="1" ht="18.75" x14ac:dyDescent="0.4"/>
    <row r="152" s="71" customFormat="1" ht="18.75" x14ac:dyDescent="0.4"/>
    <row r="153" s="71" customFormat="1" ht="18.75" x14ac:dyDescent="0.4"/>
    <row r="154" s="71" customFormat="1" ht="18.75" x14ac:dyDescent="0.4"/>
    <row r="155" s="71" customFormat="1" ht="18.75" x14ac:dyDescent="0.4"/>
    <row r="156" s="71" customFormat="1" ht="18.75" x14ac:dyDescent="0.4"/>
    <row r="157" s="71" customFormat="1" ht="18.75" x14ac:dyDescent="0.4"/>
    <row r="158" s="71" customFormat="1" ht="18.75" x14ac:dyDescent="0.4"/>
    <row r="159" s="71" customFormat="1" ht="18.75" x14ac:dyDescent="0.4"/>
    <row r="160" s="71" customFormat="1" ht="18.75" x14ac:dyDescent="0.4"/>
    <row r="161" s="71" customFormat="1" ht="18.75" x14ac:dyDescent="0.4"/>
    <row r="162" s="71" customFormat="1" ht="18.75" x14ac:dyDescent="0.4"/>
    <row r="163" s="71" customFormat="1" ht="18.75" x14ac:dyDescent="0.4"/>
    <row r="164" s="71" customFormat="1" ht="18.75" x14ac:dyDescent="0.4"/>
    <row r="165" s="71" customFormat="1" ht="18.75" x14ac:dyDescent="0.4"/>
    <row r="166" s="71" customFormat="1" ht="18.75" x14ac:dyDescent="0.4"/>
    <row r="167" s="71" customFormat="1" ht="18.75" x14ac:dyDescent="0.4"/>
    <row r="168" s="71" customFormat="1" ht="18.75" x14ac:dyDescent="0.4"/>
    <row r="169" s="71" customFormat="1" ht="18.75" x14ac:dyDescent="0.4"/>
    <row r="170" s="71" customFormat="1" ht="18.75" x14ac:dyDescent="0.4"/>
    <row r="171" s="71" customFormat="1" ht="18.75" x14ac:dyDescent="0.4"/>
    <row r="172" s="71" customFormat="1" ht="18.75" x14ac:dyDescent="0.4"/>
    <row r="173" s="71" customFormat="1" ht="18.75" x14ac:dyDescent="0.4"/>
    <row r="174" s="71" customFormat="1" ht="18.75" x14ac:dyDescent="0.4"/>
    <row r="175" s="71" customFormat="1" ht="18.75" x14ac:dyDescent="0.4"/>
    <row r="176" s="71" customFormat="1" ht="18.75" x14ac:dyDescent="0.4"/>
    <row r="177" s="71" customFormat="1" ht="18.75" x14ac:dyDescent="0.4"/>
    <row r="178" s="71" customFormat="1" ht="18.75" x14ac:dyDescent="0.4"/>
    <row r="179" s="71" customFormat="1" ht="18.75" x14ac:dyDescent="0.4"/>
    <row r="180" s="71" customFormat="1" ht="18.75" x14ac:dyDescent="0.4"/>
    <row r="181" s="71" customFormat="1" ht="18.75" x14ac:dyDescent="0.4"/>
    <row r="182" s="71" customFormat="1" ht="18.75" x14ac:dyDescent="0.4"/>
    <row r="183" s="71" customFormat="1" ht="18.75" x14ac:dyDescent="0.4"/>
    <row r="184" s="71" customFormat="1" ht="18.75" x14ac:dyDescent="0.4"/>
    <row r="185" s="71" customFormat="1" ht="18.75" x14ac:dyDescent="0.4"/>
    <row r="186" s="71" customFormat="1" ht="18.75" x14ac:dyDescent="0.4"/>
    <row r="187" s="71" customFormat="1" ht="18.75" x14ac:dyDescent="0.4"/>
    <row r="188" s="71" customFormat="1" ht="18.75" x14ac:dyDescent="0.4"/>
    <row r="189" s="71" customFormat="1" ht="18.75" x14ac:dyDescent="0.4"/>
    <row r="190" s="71" customFormat="1" ht="18.75" x14ac:dyDescent="0.4"/>
    <row r="191" s="71" customFormat="1" ht="18.75" x14ac:dyDescent="0.4"/>
    <row r="192" s="71" customFormat="1" ht="18.75" x14ac:dyDescent="0.4"/>
    <row r="193" s="71" customFormat="1" ht="18.75" x14ac:dyDescent="0.4"/>
    <row r="194" s="71" customFormat="1" ht="18.75" x14ac:dyDescent="0.4"/>
    <row r="195" s="71" customFormat="1" ht="18.75" x14ac:dyDescent="0.4"/>
    <row r="196" s="71" customFormat="1" ht="18.75" x14ac:dyDescent="0.4"/>
    <row r="197" s="71" customFormat="1" ht="18.75" x14ac:dyDescent="0.4"/>
    <row r="198" s="71" customFormat="1" ht="18.75" x14ac:dyDescent="0.4"/>
    <row r="199" s="71" customFormat="1" ht="18.75" x14ac:dyDescent="0.4"/>
    <row r="200" s="71" customFormat="1" ht="18.75" x14ac:dyDescent="0.4"/>
    <row r="201" s="71" customFormat="1" ht="18.75" x14ac:dyDescent="0.4"/>
    <row r="202" s="71" customFormat="1" ht="18.75" x14ac:dyDescent="0.4"/>
    <row r="203" s="71" customFormat="1" ht="18.75" x14ac:dyDescent="0.4"/>
    <row r="204" s="71" customFormat="1" ht="18.75" x14ac:dyDescent="0.4"/>
    <row r="205" s="71" customFormat="1" ht="18.75" x14ac:dyDescent="0.4"/>
    <row r="206" s="71" customFormat="1" ht="18.75" x14ac:dyDescent="0.4"/>
    <row r="207" s="71" customFormat="1" ht="18.75" x14ac:dyDescent="0.4"/>
    <row r="208" s="71" customFormat="1" ht="18.75" x14ac:dyDescent="0.4"/>
    <row r="209" s="71" customFormat="1" ht="18.75" x14ac:dyDescent="0.4"/>
    <row r="210" s="71" customFormat="1" ht="18.75" x14ac:dyDescent="0.4"/>
    <row r="211" s="71" customFormat="1" ht="18.75" x14ac:dyDescent="0.4"/>
    <row r="212" s="71" customFormat="1" ht="18.75" x14ac:dyDescent="0.4"/>
    <row r="213" s="71" customFormat="1" ht="18.75" x14ac:dyDescent="0.4"/>
    <row r="214" s="71" customFormat="1" ht="18.75" x14ac:dyDescent="0.4"/>
    <row r="215" s="71" customFormat="1" ht="18.75" x14ac:dyDescent="0.4"/>
    <row r="216" s="71" customFormat="1" ht="18.75" x14ac:dyDescent="0.4"/>
    <row r="217" s="71" customFormat="1" ht="18.75" x14ac:dyDescent="0.4"/>
    <row r="218" s="71" customFormat="1" ht="18.75" x14ac:dyDescent="0.4"/>
    <row r="219" s="71" customFormat="1" ht="18.75" x14ac:dyDescent="0.4"/>
    <row r="220" s="71" customFormat="1" ht="18.75" x14ac:dyDescent="0.4"/>
    <row r="221" s="71" customFormat="1" ht="18.75" x14ac:dyDescent="0.4"/>
    <row r="222" s="71" customFormat="1" ht="18.75" x14ac:dyDescent="0.4"/>
    <row r="223" s="71" customFormat="1" ht="18.75" x14ac:dyDescent="0.4"/>
    <row r="224" s="71" customFormat="1" ht="18.75" x14ac:dyDescent="0.4"/>
    <row r="225" s="71" customFormat="1" ht="18.75" x14ac:dyDescent="0.4"/>
    <row r="226" s="71" customFormat="1" ht="18.75" x14ac:dyDescent="0.4"/>
    <row r="227" s="71" customFormat="1" ht="18.75" x14ac:dyDescent="0.4"/>
    <row r="228" s="71" customFormat="1" ht="18.75" x14ac:dyDescent="0.4"/>
    <row r="229" s="71" customFormat="1" ht="18.75" x14ac:dyDescent="0.4"/>
    <row r="230" s="71" customFormat="1" ht="18.75" x14ac:dyDescent="0.4"/>
    <row r="231" s="71" customFormat="1" ht="18.75" x14ac:dyDescent="0.4"/>
    <row r="232" s="71" customFormat="1" ht="18.75" x14ac:dyDescent="0.4"/>
    <row r="233" s="71" customFormat="1" ht="18.75" x14ac:dyDescent="0.4"/>
    <row r="234" s="71" customFormat="1" ht="18.75" x14ac:dyDescent="0.4"/>
    <row r="235" s="71" customFormat="1" ht="18.75" x14ac:dyDescent="0.4"/>
    <row r="236" s="71" customFormat="1" ht="18.75" x14ac:dyDescent="0.4"/>
    <row r="237" s="71" customFormat="1" ht="18.75" x14ac:dyDescent="0.4"/>
    <row r="238" s="71" customFormat="1" ht="18.75" x14ac:dyDescent="0.4"/>
    <row r="239" s="71" customFormat="1" ht="18.75" x14ac:dyDescent="0.4"/>
    <row r="240" s="71" customFormat="1" ht="18.75" x14ac:dyDescent="0.4"/>
    <row r="241" s="71" customFormat="1" ht="18.75" x14ac:dyDescent="0.4"/>
    <row r="242" s="71" customFormat="1" ht="18.75" x14ac:dyDescent="0.4"/>
    <row r="243" s="71" customFormat="1" ht="18.75" x14ac:dyDescent="0.4"/>
    <row r="244" s="71" customFormat="1" ht="18.75" x14ac:dyDescent="0.4"/>
    <row r="245" s="71" customFormat="1" ht="18.75" x14ac:dyDescent="0.4"/>
    <row r="246" s="71" customFormat="1" ht="18.75" x14ac:dyDescent="0.4"/>
    <row r="247" s="71" customFormat="1" ht="18.75" x14ac:dyDescent="0.4"/>
    <row r="248" s="71" customFormat="1" ht="18.75" x14ac:dyDescent="0.4"/>
    <row r="249" s="71" customFormat="1" ht="18.75" x14ac:dyDescent="0.4"/>
    <row r="250" s="71" customFormat="1" ht="18.75" x14ac:dyDescent="0.4"/>
    <row r="251" s="71" customFormat="1" ht="18.75" x14ac:dyDescent="0.4"/>
    <row r="252" s="71" customFormat="1" ht="18.75" x14ac:dyDescent="0.4"/>
    <row r="253" s="71" customFormat="1" ht="18.75" x14ac:dyDescent="0.4"/>
    <row r="254" s="71" customFormat="1" ht="18.75" x14ac:dyDescent="0.4"/>
    <row r="255" s="71" customFormat="1" ht="18.75" x14ac:dyDescent="0.4"/>
    <row r="256" s="71" customFormat="1" ht="18.75" x14ac:dyDescent="0.4"/>
    <row r="257" s="71" customFormat="1" ht="18.75" x14ac:dyDescent="0.4"/>
    <row r="258" s="71" customFormat="1" ht="18.75" x14ac:dyDescent="0.4"/>
    <row r="259" s="71" customFormat="1" ht="18.75" x14ac:dyDescent="0.4"/>
    <row r="260" s="71" customFormat="1" ht="18.75" x14ac:dyDescent="0.4"/>
    <row r="261" s="71" customFormat="1" ht="18.75" x14ac:dyDescent="0.4"/>
    <row r="262" s="71" customFormat="1" ht="18.75" x14ac:dyDescent="0.4"/>
    <row r="263" s="71" customFormat="1" ht="18.75" x14ac:dyDescent="0.4"/>
    <row r="264" s="71" customFormat="1" ht="18.75" x14ac:dyDescent="0.4"/>
    <row r="265" s="71" customFormat="1" ht="18.75" x14ac:dyDescent="0.4"/>
    <row r="266" s="71" customFormat="1" ht="18.75" x14ac:dyDescent="0.4"/>
    <row r="267" s="71" customFormat="1" ht="18.75" x14ac:dyDescent="0.4"/>
    <row r="268" s="71" customFormat="1" ht="18.75" x14ac:dyDescent="0.4"/>
    <row r="269" s="71" customFormat="1" ht="18.75" x14ac:dyDescent="0.4"/>
    <row r="270" s="71" customFormat="1" ht="18.75" x14ac:dyDescent="0.4"/>
    <row r="271" s="71" customFormat="1" ht="18.75" x14ac:dyDescent="0.4"/>
    <row r="272" s="71" customFormat="1" ht="18.75" x14ac:dyDescent="0.4"/>
    <row r="273" s="71" customFormat="1" ht="18.75" x14ac:dyDescent="0.4"/>
    <row r="274" s="71" customFormat="1" ht="18.75" x14ac:dyDescent="0.4"/>
    <row r="275" s="71" customFormat="1" ht="18.75" x14ac:dyDescent="0.4"/>
    <row r="276" s="71" customFormat="1" ht="18.75" x14ac:dyDescent="0.4"/>
    <row r="277" s="71" customFormat="1" ht="18.75" x14ac:dyDescent="0.4"/>
    <row r="278" s="71" customFormat="1" ht="18.75" x14ac:dyDescent="0.4"/>
    <row r="279" s="71" customFormat="1" ht="18.75" x14ac:dyDescent="0.4"/>
    <row r="280" s="71" customFormat="1" ht="18.75" x14ac:dyDescent="0.4"/>
    <row r="281" s="71" customFormat="1" ht="18.75" x14ac:dyDescent="0.4"/>
    <row r="282" s="71" customFormat="1" ht="18.75" x14ac:dyDescent="0.4"/>
    <row r="283" s="71" customFormat="1" ht="18.75" x14ac:dyDescent="0.4"/>
    <row r="284" s="71" customFormat="1" ht="18.75" x14ac:dyDescent="0.4"/>
    <row r="285" s="71" customFormat="1" ht="18.75" x14ac:dyDescent="0.4"/>
    <row r="286" s="71" customFormat="1" ht="18.75" x14ac:dyDescent="0.4"/>
    <row r="287" s="71" customFormat="1" ht="18.75" x14ac:dyDescent="0.4"/>
    <row r="288" s="71" customFormat="1" ht="18.75" x14ac:dyDescent="0.4"/>
    <row r="289" s="71" customFormat="1" ht="18.75" x14ac:dyDescent="0.4"/>
    <row r="290" s="71" customFormat="1" ht="18.75" x14ac:dyDescent="0.4"/>
    <row r="291" s="71" customFormat="1" ht="18.75" x14ac:dyDescent="0.4"/>
    <row r="292" s="71" customFormat="1" ht="18.75" x14ac:dyDescent="0.4"/>
    <row r="293" s="71" customFormat="1" ht="18.75" x14ac:dyDescent="0.4"/>
    <row r="294" s="71" customFormat="1" ht="18.75" x14ac:dyDescent="0.4"/>
    <row r="295" s="71" customFormat="1" ht="18.75" x14ac:dyDescent="0.4"/>
    <row r="296" s="71" customFormat="1" ht="18.75" x14ac:dyDescent="0.4"/>
    <row r="297" s="71" customFormat="1" ht="18.75" x14ac:dyDescent="0.4"/>
    <row r="298" s="71" customFormat="1" ht="18.75" x14ac:dyDescent="0.4"/>
    <row r="299" s="71" customFormat="1" ht="18.75" x14ac:dyDescent="0.4"/>
    <row r="300" s="71" customFormat="1" ht="18.75" x14ac:dyDescent="0.4"/>
    <row r="301" s="71" customFormat="1" ht="18.75" x14ac:dyDescent="0.4"/>
    <row r="302" s="71" customFormat="1" ht="18.75" x14ac:dyDescent="0.4"/>
    <row r="303" s="71" customFormat="1" ht="18.75" x14ac:dyDescent="0.4"/>
    <row r="304" s="71" customFormat="1" ht="18.75" x14ac:dyDescent="0.4"/>
    <row r="305" s="71" customFormat="1" ht="18.75" x14ac:dyDescent="0.4"/>
    <row r="306" s="71" customFormat="1" ht="18.75" x14ac:dyDescent="0.4"/>
    <row r="307" s="71" customFormat="1" ht="18.75" x14ac:dyDescent="0.4"/>
    <row r="308" s="71" customFormat="1" ht="18.75" x14ac:dyDescent="0.4"/>
    <row r="309" s="71" customFormat="1" ht="18.75" x14ac:dyDescent="0.4"/>
    <row r="310" s="71" customFormat="1" ht="18.75" x14ac:dyDescent="0.4"/>
    <row r="311" s="71" customFormat="1" ht="18.75" x14ac:dyDescent="0.4"/>
    <row r="312" s="71" customFormat="1" ht="18.75" x14ac:dyDescent="0.4"/>
    <row r="313" s="71" customFormat="1" ht="18.75" x14ac:dyDescent="0.4"/>
    <row r="314" s="71" customFormat="1" ht="18.75" x14ac:dyDescent="0.4"/>
    <row r="315" s="71" customFormat="1" ht="18.75" x14ac:dyDescent="0.4"/>
    <row r="316" s="71" customFormat="1" ht="18.75" x14ac:dyDescent="0.4"/>
    <row r="317" s="71" customFormat="1" ht="18.75" x14ac:dyDescent="0.4"/>
    <row r="318" s="71" customFormat="1" ht="18.75" x14ac:dyDescent="0.4"/>
    <row r="319" s="71" customFormat="1" ht="18.75" x14ac:dyDescent="0.4"/>
    <row r="320" s="71" customFormat="1" ht="18.75" x14ac:dyDescent="0.4"/>
    <row r="321" s="71" customFormat="1" ht="18.75" x14ac:dyDescent="0.4"/>
    <row r="322" s="71" customFormat="1" ht="18.75" x14ac:dyDescent="0.4"/>
    <row r="323" s="71" customFormat="1" ht="18.75" x14ac:dyDescent="0.4"/>
    <row r="324" s="71" customFormat="1" ht="18.75" x14ac:dyDescent="0.4"/>
    <row r="325" s="71" customFormat="1" ht="18.75" x14ac:dyDescent="0.4"/>
    <row r="326" s="71" customFormat="1" ht="18.75" x14ac:dyDescent="0.4"/>
    <row r="327" s="71" customFormat="1" ht="18.75" x14ac:dyDescent="0.4"/>
    <row r="328" s="71" customFormat="1" ht="18.75" x14ac:dyDescent="0.4"/>
    <row r="329" s="71" customFormat="1" ht="18.75" x14ac:dyDescent="0.4"/>
    <row r="330" s="71" customFormat="1" ht="18.75" x14ac:dyDescent="0.4"/>
    <row r="331" s="71" customFormat="1" ht="18.75" x14ac:dyDescent="0.4"/>
    <row r="332" s="71" customFormat="1" ht="18.75" x14ac:dyDescent="0.4"/>
    <row r="333" s="71" customFormat="1" ht="18.75" x14ac:dyDescent="0.4"/>
    <row r="334" s="71" customFormat="1" ht="18.75" x14ac:dyDescent="0.4"/>
    <row r="335" s="71" customFormat="1" ht="18.75" x14ac:dyDescent="0.4"/>
    <row r="336" s="71" customFormat="1" ht="18.75" x14ac:dyDescent="0.4"/>
    <row r="337" s="71" customFormat="1" ht="18.75" x14ac:dyDescent="0.4"/>
    <row r="338" s="71" customFormat="1" ht="18.75" x14ac:dyDescent="0.4"/>
    <row r="339" s="71" customFormat="1" ht="18.75" x14ac:dyDescent="0.4"/>
    <row r="340" s="71" customFormat="1" ht="18.75" x14ac:dyDescent="0.4"/>
    <row r="341" s="71" customFormat="1" ht="18.75" x14ac:dyDescent="0.4"/>
    <row r="342" s="71" customFormat="1" ht="18.75" x14ac:dyDescent="0.4"/>
    <row r="343" s="71" customFormat="1" ht="18.75" x14ac:dyDescent="0.4"/>
    <row r="344" s="71" customFormat="1" ht="18.75" x14ac:dyDescent="0.4"/>
    <row r="345" s="71" customFormat="1" ht="18.75" x14ac:dyDescent="0.4"/>
    <row r="346" s="71" customFormat="1" ht="18.75" x14ac:dyDescent="0.4"/>
    <row r="347" s="71" customFormat="1" ht="18.75" x14ac:dyDescent="0.4"/>
    <row r="348" s="71" customFormat="1" ht="18.75" x14ac:dyDescent="0.4"/>
    <row r="349" s="71" customFormat="1" ht="18.75" x14ac:dyDescent="0.4"/>
    <row r="350" s="71" customFormat="1" ht="18.75" x14ac:dyDescent="0.4"/>
    <row r="351" s="71" customFormat="1" ht="18.75" x14ac:dyDescent="0.4"/>
    <row r="352" s="71" customFormat="1" ht="18.75" x14ac:dyDescent="0.4"/>
    <row r="353" s="71" customFormat="1" ht="18.75" x14ac:dyDescent="0.4"/>
    <row r="354" s="71" customFormat="1" ht="18.75" x14ac:dyDescent="0.4"/>
    <row r="355" s="71" customFormat="1" ht="18.75" x14ac:dyDescent="0.4"/>
    <row r="356" s="71" customFormat="1" ht="18.75" x14ac:dyDescent="0.4"/>
    <row r="357" s="71" customFormat="1" ht="18.75" x14ac:dyDescent="0.4"/>
    <row r="358" s="71" customFormat="1" ht="18.75" x14ac:dyDescent="0.4"/>
    <row r="359" s="71" customFormat="1" ht="18.75" x14ac:dyDescent="0.4"/>
    <row r="360" s="71" customFormat="1" ht="18.75" x14ac:dyDescent="0.4"/>
    <row r="361" s="71" customFormat="1" ht="18.75" x14ac:dyDescent="0.4"/>
    <row r="362" s="71" customFormat="1" ht="18.75" x14ac:dyDescent="0.4"/>
    <row r="363" s="71" customFormat="1" ht="18.75" x14ac:dyDescent="0.4"/>
    <row r="364" s="71" customFormat="1" ht="18.75" x14ac:dyDescent="0.4"/>
    <row r="365" s="71" customFormat="1" ht="18.75" x14ac:dyDescent="0.4"/>
    <row r="366" s="71" customFormat="1" ht="18.75" x14ac:dyDescent="0.4"/>
    <row r="367" s="71" customFormat="1" ht="18.75" x14ac:dyDescent="0.4"/>
    <row r="368" s="71" customFormat="1" ht="18.75" x14ac:dyDescent="0.4"/>
    <row r="369" s="71" customFormat="1" ht="18.75" x14ac:dyDescent="0.4"/>
    <row r="370" s="71" customFormat="1" ht="18.75" x14ac:dyDescent="0.4"/>
    <row r="371" s="71" customFormat="1" ht="18.75" x14ac:dyDescent="0.4"/>
    <row r="372" s="71" customFormat="1" ht="18.75" x14ac:dyDescent="0.4"/>
    <row r="373" s="71" customFormat="1" ht="18.75" x14ac:dyDescent="0.4"/>
    <row r="374" s="71" customFormat="1" ht="18.75" x14ac:dyDescent="0.4"/>
    <row r="375" s="71" customFormat="1" ht="18.75" x14ac:dyDescent="0.4"/>
    <row r="376" s="71" customFormat="1" ht="18.75" x14ac:dyDescent="0.4"/>
    <row r="377" s="71" customFormat="1" ht="18.75" x14ac:dyDescent="0.4"/>
    <row r="378" s="71" customFormat="1" ht="18.75" x14ac:dyDescent="0.4"/>
    <row r="379" s="71" customFormat="1" ht="18.75" x14ac:dyDescent="0.4"/>
    <row r="380" s="71" customFormat="1" ht="18.75" x14ac:dyDescent="0.4"/>
    <row r="381" s="71" customFormat="1" ht="18.75" x14ac:dyDescent="0.4"/>
    <row r="382" s="71" customFormat="1" ht="18.75" x14ac:dyDescent="0.4"/>
    <row r="383" s="71" customFormat="1" ht="18.75" x14ac:dyDescent="0.4"/>
    <row r="384" s="71" customFormat="1" ht="18.75" x14ac:dyDescent="0.4"/>
    <row r="385" s="71" customFormat="1" ht="18.75" x14ac:dyDescent="0.4"/>
    <row r="386" s="71" customFormat="1" ht="18.75" x14ac:dyDescent="0.4"/>
    <row r="387" s="71" customFormat="1" ht="18.75" x14ac:dyDescent="0.4"/>
    <row r="388" s="71" customFormat="1" ht="18.75" x14ac:dyDescent="0.4"/>
    <row r="389" s="71" customFormat="1" ht="18.75" x14ac:dyDescent="0.4"/>
    <row r="390" s="71" customFormat="1" ht="18.75" x14ac:dyDescent="0.4"/>
    <row r="391" s="71" customFormat="1" ht="18.75" x14ac:dyDescent="0.4"/>
    <row r="392" s="71" customFormat="1" ht="18.75" x14ac:dyDescent="0.4"/>
    <row r="393" s="71" customFormat="1" ht="18.75" x14ac:dyDescent="0.4"/>
    <row r="394" s="71" customFormat="1" ht="18.75" x14ac:dyDescent="0.4"/>
    <row r="395" s="71" customFormat="1" ht="18.75" x14ac:dyDescent="0.4"/>
    <row r="396" s="71" customFormat="1" ht="18.75" x14ac:dyDescent="0.4"/>
    <row r="397" s="71" customFormat="1" ht="18.75" x14ac:dyDescent="0.4"/>
    <row r="398" s="71" customFormat="1" ht="18.75" x14ac:dyDescent="0.4"/>
    <row r="399" s="71" customFormat="1" ht="18.75" x14ac:dyDescent="0.4"/>
    <row r="400" s="71" customFormat="1" ht="18.75" x14ac:dyDescent="0.4"/>
    <row r="401" s="71" customFormat="1" ht="18.75" x14ac:dyDescent="0.4"/>
    <row r="402" s="71" customFormat="1" ht="18.75" x14ac:dyDescent="0.4"/>
    <row r="403" s="71" customFormat="1" ht="18.75" x14ac:dyDescent="0.4"/>
    <row r="404" s="71" customFormat="1" ht="18.75" x14ac:dyDescent="0.4"/>
    <row r="405" s="71" customFormat="1" ht="18.75" x14ac:dyDescent="0.4"/>
    <row r="406" s="71" customFormat="1" ht="18.75" x14ac:dyDescent="0.4"/>
    <row r="407" s="71" customFormat="1" ht="18.75" x14ac:dyDescent="0.4"/>
    <row r="408" s="71" customFormat="1" ht="18.75" x14ac:dyDescent="0.4"/>
    <row r="409" s="71" customFormat="1" ht="18.75" x14ac:dyDescent="0.4"/>
    <row r="410" s="71" customFormat="1" ht="18.75" x14ac:dyDescent="0.4"/>
    <row r="411" s="71" customFormat="1" ht="18.75" x14ac:dyDescent="0.4"/>
    <row r="412" s="71" customFormat="1" ht="18.75" x14ac:dyDescent="0.4"/>
    <row r="413" s="71" customFormat="1" ht="18.75" x14ac:dyDescent="0.4"/>
    <row r="414" s="71" customFormat="1" ht="18.75" x14ac:dyDescent="0.4"/>
    <row r="415" s="71" customFormat="1" ht="18.75" x14ac:dyDescent="0.4"/>
    <row r="416" s="71" customFormat="1" ht="18.75" x14ac:dyDescent="0.4"/>
    <row r="417" s="71" customFormat="1" ht="18.75" x14ac:dyDescent="0.4"/>
    <row r="418" s="71" customFormat="1" ht="18.75" x14ac:dyDescent="0.4"/>
    <row r="419" s="71" customFormat="1" ht="18.75" x14ac:dyDescent="0.4"/>
    <row r="420" s="71" customFormat="1" ht="18.75" x14ac:dyDescent="0.4"/>
    <row r="421" s="71" customFormat="1" ht="18.75" x14ac:dyDescent="0.4"/>
    <row r="422" s="71" customFormat="1" ht="18.75" x14ac:dyDescent="0.4"/>
    <row r="423" s="71" customFormat="1" ht="18.75" x14ac:dyDescent="0.4"/>
    <row r="424" s="71" customFormat="1" ht="18.75" x14ac:dyDescent="0.4"/>
    <row r="425" s="71" customFormat="1" ht="18.75" x14ac:dyDescent="0.4"/>
    <row r="426" s="71" customFormat="1" ht="18.75" x14ac:dyDescent="0.4"/>
    <row r="427" s="71" customFormat="1" ht="18.75" x14ac:dyDescent="0.4"/>
    <row r="428" s="71" customFormat="1" ht="18.75" x14ac:dyDescent="0.4"/>
    <row r="429" s="71" customFormat="1" ht="18.75" x14ac:dyDescent="0.4"/>
    <row r="430" s="71" customFormat="1" ht="18.75" x14ac:dyDescent="0.4"/>
    <row r="431" s="71" customFormat="1" ht="18.75" x14ac:dyDescent="0.4"/>
    <row r="432" s="71" customFormat="1" ht="18.75" x14ac:dyDescent="0.4"/>
    <row r="433" s="71" customFormat="1" ht="18.75" x14ac:dyDescent="0.4"/>
    <row r="434" s="71" customFormat="1" ht="18.75" x14ac:dyDescent="0.4"/>
    <row r="435" s="71" customFormat="1" ht="18.75" x14ac:dyDescent="0.4"/>
    <row r="436" s="71" customFormat="1" ht="18.75" x14ac:dyDescent="0.4"/>
    <row r="437" s="71" customFormat="1" ht="18.75" x14ac:dyDescent="0.4"/>
    <row r="438" s="71" customFormat="1" ht="18.75" x14ac:dyDescent="0.4"/>
    <row r="439" s="71" customFormat="1" ht="18.75" x14ac:dyDescent="0.4"/>
    <row r="440" s="71" customFormat="1" ht="18.75" x14ac:dyDescent="0.4"/>
    <row r="441" s="71" customFormat="1" ht="18.75" x14ac:dyDescent="0.4"/>
    <row r="442" s="71" customFormat="1" ht="18.75" x14ac:dyDescent="0.4"/>
    <row r="443" s="71" customFormat="1" ht="18.75" x14ac:dyDescent="0.4"/>
    <row r="444" s="71" customFormat="1" ht="18.75" x14ac:dyDescent="0.4"/>
    <row r="445" s="71" customFormat="1" ht="18.75" x14ac:dyDescent="0.4"/>
    <row r="446" s="71" customFormat="1" ht="18.75" x14ac:dyDescent="0.4"/>
    <row r="447" s="71" customFormat="1" ht="18.75" x14ac:dyDescent="0.4"/>
    <row r="448" s="71" customFormat="1" ht="18.75" x14ac:dyDescent="0.4"/>
    <row r="449" s="71" customFormat="1" ht="18.75" x14ac:dyDescent="0.4"/>
    <row r="450" s="71" customFormat="1" ht="18.75" x14ac:dyDescent="0.4"/>
    <row r="451" s="71" customFormat="1" ht="18.75" x14ac:dyDescent="0.4"/>
    <row r="452" s="71" customFormat="1" ht="18.75" x14ac:dyDescent="0.4"/>
    <row r="453" s="71" customFormat="1" ht="18.75" x14ac:dyDescent="0.4"/>
    <row r="454" s="71" customFormat="1" ht="18.75" x14ac:dyDescent="0.4"/>
    <row r="455" s="71" customFormat="1" ht="18.75" x14ac:dyDescent="0.4"/>
    <row r="456" s="71" customFormat="1" ht="18.75" x14ac:dyDescent="0.4"/>
    <row r="457" s="71" customFormat="1" ht="18.75" x14ac:dyDescent="0.4"/>
    <row r="458" s="71" customFormat="1" ht="18.75" x14ac:dyDescent="0.4"/>
    <row r="459" s="71" customFormat="1" ht="18.75" x14ac:dyDescent="0.4"/>
    <row r="460" s="71" customFormat="1" ht="18.75" x14ac:dyDescent="0.4"/>
    <row r="461" s="71" customFormat="1" ht="18.75" x14ac:dyDescent="0.4"/>
    <row r="462" s="71" customFormat="1" ht="18.75" x14ac:dyDescent="0.4"/>
    <row r="463" s="71" customFormat="1" ht="18.75" x14ac:dyDescent="0.4"/>
    <row r="464" s="71" customFormat="1" ht="18.75" x14ac:dyDescent="0.4"/>
    <row r="465" s="71" customFormat="1" ht="18.75" x14ac:dyDescent="0.4"/>
    <row r="466" s="71" customFormat="1" ht="18.75" x14ac:dyDescent="0.4"/>
    <row r="467" s="71" customFormat="1" ht="18.75" x14ac:dyDescent="0.4"/>
    <row r="468" s="71" customFormat="1" ht="18.75" x14ac:dyDescent="0.4"/>
    <row r="469" s="71" customFormat="1" ht="18.75" x14ac:dyDescent="0.4"/>
    <row r="470" s="71" customFormat="1" ht="18.75" x14ac:dyDescent="0.4"/>
    <row r="471" s="71" customFormat="1" ht="18.75" x14ac:dyDescent="0.4"/>
    <row r="472" s="71" customFormat="1" ht="18.75" x14ac:dyDescent="0.4"/>
    <row r="473" s="71" customFormat="1" ht="18.75" x14ac:dyDescent="0.4"/>
    <row r="474" s="71" customFormat="1" ht="18.75" x14ac:dyDescent="0.4"/>
    <row r="475" s="71" customFormat="1" ht="18.75" x14ac:dyDescent="0.4"/>
    <row r="476" s="71" customFormat="1" ht="18.75" x14ac:dyDescent="0.4"/>
    <row r="477" s="71" customFormat="1" ht="18.75" x14ac:dyDescent="0.4"/>
    <row r="478" s="71" customFormat="1" ht="18.75" x14ac:dyDescent="0.4"/>
    <row r="479" s="71" customFormat="1" ht="18.75" x14ac:dyDescent="0.4"/>
    <row r="480" s="71" customFormat="1" ht="18.75" x14ac:dyDescent="0.4"/>
    <row r="481" s="71" customFormat="1" ht="18.75" x14ac:dyDescent="0.4"/>
    <row r="482" s="71" customFormat="1" ht="18.75" x14ac:dyDescent="0.4"/>
    <row r="483" s="71" customFormat="1" ht="18.75" x14ac:dyDescent="0.4"/>
    <row r="484" s="71" customFormat="1" ht="18.75" x14ac:dyDescent="0.4"/>
    <row r="485" s="71" customFormat="1" ht="18.75" x14ac:dyDescent="0.4"/>
    <row r="486" s="71" customFormat="1" ht="18.75" x14ac:dyDescent="0.4"/>
    <row r="487" s="71" customFormat="1" ht="18.75" x14ac:dyDescent="0.4"/>
    <row r="488" s="71" customFormat="1" ht="18.75" x14ac:dyDescent="0.4"/>
    <row r="489" s="71" customFormat="1" ht="18.75" x14ac:dyDescent="0.4"/>
    <row r="490" s="71" customFormat="1" ht="18.75" x14ac:dyDescent="0.4"/>
    <row r="491" s="71" customFormat="1" ht="18.75" x14ac:dyDescent="0.4"/>
    <row r="492" s="71" customFormat="1" ht="18.75" x14ac:dyDescent="0.4"/>
    <row r="493" s="71" customFormat="1" ht="18.75" x14ac:dyDescent="0.4"/>
    <row r="494" s="71" customFormat="1" ht="18.75" x14ac:dyDescent="0.4"/>
    <row r="495" s="71" customFormat="1" ht="18.75" x14ac:dyDescent="0.4"/>
    <row r="496" s="71" customFormat="1" ht="18.75" x14ac:dyDescent="0.4"/>
    <row r="497" s="71" customFormat="1" ht="18.75" x14ac:dyDescent="0.4"/>
    <row r="498" s="71" customFormat="1" ht="18.75" x14ac:dyDescent="0.4"/>
    <row r="499" s="71" customFormat="1" ht="18.75" x14ac:dyDescent="0.4"/>
    <row r="500" s="71" customFormat="1" ht="18.75" x14ac:dyDescent="0.4"/>
    <row r="501" s="71" customFormat="1" ht="18.75" x14ac:dyDescent="0.4"/>
    <row r="502" s="71" customFormat="1" ht="18.75" x14ac:dyDescent="0.4"/>
    <row r="503" s="71" customFormat="1" ht="18.75" x14ac:dyDescent="0.4"/>
    <row r="504" s="71" customFormat="1" ht="18.75" x14ac:dyDescent="0.4"/>
    <row r="505" s="71" customFormat="1" ht="18.75" x14ac:dyDescent="0.4"/>
    <row r="506" s="71" customFormat="1" ht="18.75" x14ac:dyDescent="0.4"/>
    <row r="507" s="71" customFormat="1" ht="18.75" x14ac:dyDescent="0.4"/>
    <row r="508" s="71" customFormat="1" ht="18.75" x14ac:dyDescent="0.4"/>
    <row r="509" s="71" customFormat="1" ht="18.75" x14ac:dyDescent="0.4"/>
    <row r="510" s="71" customFormat="1" ht="18.75" x14ac:dyDescent="0.4"/>
    <row r="511" s="71" customFormat="1" ht="18.75" x14ac:dyDescent="0.4"/>
    <row r="512" s="71" customFormat="1" ht="18.75" x14ac:dyDescent="0.4"/>
    <row r="513" s="71" customFormat="1" ht="18.75" x14ac:dyDescent="0.4"/>
    <row r="514" s="71" customFormat="1" ht="18.75" x14ac:dyDescent="0.4"/>
    <row r="515" s="71" customFormat="1" ht="18.75" x14ac:dyDescent="0.4"/>
    <row r="516" s="71" customFormat="1" ht="18.75" x14ac:dyDescent="0.4"/>
    <row r="517" s="71" customFormat="1" ht="18.75" x14ac:dyDescent="0.4"/>
    <row r="518" s="71" customFormat="1" ht="18.75" x14ac:dyDescent="0.4"/>
    <row r="519" s="71" customFormat="1" ht="18.75" x14ac:dyDescent="0.4"/>
    <row r="520" s="71" customFormat="1" ht="18.75" x14ac:dyDescent="0.4"/>
    <row r="521" s="71" customFormat="1" ht="18.75" x14ac:dyDescent="0.4"/>
    <row r="522" s="71" customFormat="1" ht="18.75" x14ac:dyDescent="0.4"/>
    <row r="523" s="71" customFormat="1" ht="18.75" x14ac:dyDescent="0.4"/>
    <row r="524" s="71" customFormat="1" ht="18.75" x14ac:dyDescent="0.4"/>
    <row r="525" s="71" customFormat="1" ht="18.75" x14ac:dyDescent="0.4"/>
    <row r="526" s="71" customFormat="1" ht="18.75" x14ac:dyDescent="0.4"/>
    <row r="527" s="71" customFormat="1" ht="18.75" x14ac:dyDescent="0.4"/>
    <row r="528" s="71" customFormat="1" ht="18.75" x14ac:dyDescent="0.4"/>
    <row r="529" s="71" customFormat="1" ht="18.75" x14ac:dyDescent="0.4"/>
    <row r="530" s="71" customFormat="1" ht="18.75" x14ac:dyDescent="0.4"/>
    <row r="531" s="71" customFormat="1" ht="18.75" x14ac:dyDescent="0.4"/>
    <row r="532" s="71" customFormat="1" ht="18.75" x14ac:dyDescent="0.4"/>
    <row r="533" s="71" customFormat="1" ht="18.75" x14ac:dyDescent="0.4"/>
    <row r="534" s="71" customFormat="1" ht="18.75" x14ac:dyDescent="0.4"/>
    <row r="535" s="71" customFormat="1" ht="18.75" x14ac:dyDescent="0.4"/>
    <row r="536" s="71" customFormat="1" ht="18.75" x14ac:dyDescent="0.4"/>
    <row r="537" s="71" customFormat="1" ht="18.75" x14ac:dyDescent="0.4"/>
    <row r="538" s="71" customFormat="1" ht="18.75" x14ac:dyDescent="0.4"/>
    <row r="539" s="71" customFormat="1" ht="18.75" x14ac:dyDescent="0.4"/>
    <row r="540" s="71" customFormat="1" ht="18.75" x14ac:dyDescent="0.4"/>
    <row r="541" s="71" customFormat="1" ht="18.75" x14ac:dyDescent="0.4"/>
    <row r="542" s="71" customFormat="1" ht="18.75" x14ac:dyDescent="0.4"/>
    <row r="543" s="71" customFormat="1" ht="18.75" x14ac:dyDescent="0.4"/>
    <row r="544" s="71" customFormat="1" ht="18.75" x14ac:dyDescent="0.4"/>
    <row r="545" s="71" customFormat="1" ht="18.75" x14ac:dyDescent="0.4"/>
    <row r="546" s="71" customFormat="1" ht="18.75" x14ac:dyDescent="0.4"/>
    <row r="547" s="71" customFormat="1" ht="18.75" x14ac:dyDescent="0.4"/>
    <row r="548" s="71" customFormat="1" ht="18.75" x14ac:dyDescent="0.4"/>
    <row r="549" s="71" customFormat="1" ht="18.75" x14ac:dyDescent="0.4"/>
    <row r="550" s="71" customFormat="1" ht="18.75" x14ac:dyDescent="0.4"/>
    <row r="551" s="71" customFormat="1" ht="18.75" x14ac:dyDescent="0.4"/>
    <row r="552" s="71" customFormat="1" ht="18.75" x14ac:dyDescent="0.4"/>
    <row r="553" s="71" customFormat="1" ht="18.75" x14ac:dyDescent="0.4"/>
    <row r="554" s="71" customFormat="1" ht="18.75" x14ac:dyDescent="0.4"/>
    <row r="555" s="71" customFormat="1" ht="18.75" x14ac:dyDescent="0.4"/>
    <row r="556" s="71" customFormat="1" ht="18.75" x14ac:dyDescent="0.4"/>
    <row r="557" s="71" customFormat="1" ht="18.75" x14ac:dyDescent="0.4"/>
    <row r="558" s="71" customFormat="1" ht="18.75" x14ac:dyDescent="0.4"/>
    <row r="559" s="71" customFormat="1" ht="18.75" x14ac:dyDescent="0.4"/>
    <row r="560" s="71" customFormat="1" ht="18.75" x14ac:dyDescent="0.4"/>
    <row r="561" s="71" customFormat="1" ht="18.75" x14ac:dyDescent="0.4"/>
    <row r="562" s="71" customFormat="1" ht="18.75" x14ac:dyDescent="0.4"/>
    <row r="563" s="71" customFormat="1" ht="18.75" x14ac:dyDescent="0.4"/>
    <row r="564" s="71" customFormat="1" ht="18.75" x14ac:dyDescent="0.4"/>
    <row r="565" s="71" customFormat="1" ht="18.75" x14ac:dyDescent="0.4"/>
    <row r="566" s="71" customFormat="1" ht="18.75" x14ac:dyDescent="0.4"/>
    <row r="567" s="71" customFormat="1" ht="18.75" x14ac:dyDescent="0.4"/>
    <row r="568" s="71" customFormat="1" ht="18.75" x14ac:dyDescent="0.4"/>
    <row r="569" s="71" customFormat="1" ht="18.75" x14ac:dyDescent="0.4"/>
    <row r="570" s="71" customFormat="1" ht="18.75" x14ac:dyDescent="0.4"/>
    <row r="571" s="71" customFormat="1" ht="18.75" x14ac:dyDescent="0.4"/>
    <row r="572" s="71" customFormat="1" ht="18.75" x14ac:dyDescent="0.4"/>
    <row r="573" s="71" customFormat="1" ht="18.75" x14ac:dyDescent="0.4"/>
    <row r="574" s="71" customFormat="1" ht="18.75" x14ac:dyDescent="0.4"/>
    <row r="575" s="71" customFormat="1" ht="18.75" x14ac:dyDescent="0.4"/>
    <row r="576" s="71" customFormat="1" ht="18.75" x14ac:dyDescent="0.4"/>
    <row r="577" s="71" customFormat="1" ht="18.75" x14ac:dyDescent="0.4"/>
    <row r="578" s="71" customFormat="1" ht="18.75" x14ac:dyDescent="0.4"/>
    <row r="579" s="71" customFormat="1" ht="18.75" x14ac:dyDescent="0.4"/>
    <row r="580" s="71" customFormat="1" ht="18.75" x14ac:dyDescent="0.4"/>
    <row r="581" s="71" customFormat="1" ht="18.75" x14ac:dyDescent="0.4"/>
    <row r="582" s="71" customFormat="1" ht="18.75" x14ac:dyDescent="0.4"/>
    <row r="583" s="71" customFormat="1" ht="18.75" x14ac:dyDescent="0.4"/>
    <row r="584" s="71" customFormat="1" ht="18.75" x14ac:dyDescent="0.4"/>
    <row r="585" s="71" customFormat="1" ht="18.75" x14ac:dyDescent="0.4"/>
    <row r="586" s="71" customFormat="1" ht="18.75" x14ac:dyDescent="0.4"/>
    <row r="587" s="71" customFormat="1" ht="18.75" x14ac:dyDescent="0.4"/>
    <row r="588" s="71" customFormat="1" ht="18.75" x14ac:dyDescent="0.4"/>
    <row r="589" s="71" customFormat="1" ht="18.75" x14ac:dyDescent="0.4"/>
    <row r="590" s="71" customFormat="1" ht="18.75" x14ac:dyDescent="0.4"/>
    <row r="591" s="71" customFormat="1" ht="18.75" x14ac:dyDescent="0.4"/>
    <row r="592" s="71" customFormat="1" ht="18.75" x14ac:dyDescent="0.4"/>
    <row r="593" s="71" customFormat="1" ht="18.75" x14ac:dyDescent="0.4"/>
    <row r="594" s="71" customFormat="1" ht="18.75" x14ac:dyDescent="0.4"/>
    <row r="595" s="71" customFormat="1" ht="18.75" x14ac:dyDescent="0.4"/>
    <row r="596" s="71" customFormat="1" ht="18.75" x14ac:dyDescent="0.4"/>
    <row r="597" s="71" customFormat="1" ht="18.75" x14ac:dyDescent="0.4"/>
    <row r="598" s="71" customFormat="1" ht="18.75" x14ac:dyDescent="0.4"/>
    <row r="599" s="71" customFormat="1" ht="18.75" x14ac:dyDescent="0.4"/>
    <row r="600" s="71" customFormat="1" ht="18.75" x14ac:dyDescent="0.4"/>
    <row r="601" s="71" customFormat="1" ht="18.75" x14ac:dyDescent="0.4"/>
    <row r="602" s="71" customFormat="1" ht="18.75" x14ac:dyDescent="0.4"/>
    <row r="603" s="71" customFormat="1" ht="18.75" x14ac:dyDescent="0.4"/>
    <row r="604" s="71" customFormat="1" ht="18.75" x14ac:dyDescent="0.4"/>
    <row r="605" s="71" customFormat="1" ht="18.75" x14ac:dyDescent="0.4"/>
    <row r="606" s="71" customFormat="1" ht="18.75" x14ac:dyDescent="0.4"/>
    <row r="607" s="71" customFormat="1" ht="18.75" x14ac:dyDescent="0.4"/>
    <row r="608" s="71" customFormat="1" ht="18.75" x14ac:dyDescent="0.4"/>
    <row r="609" s="71" customFormat="1" ht="18.75" x14ac:dyDescent="0.4"/>
    <row r="610" s="71" customFormat="1" ht="18.75" x14ac:dyDescent="0.4"/>
    <row r="611" s="71" customFormat="1" ht="18.75" x14ac:dyDescent="0.4"/>
    <row r="612" s="71" customFormat="1" ht="18.75" x14ac:dyDescent="0.4"/>
    <row r="613" s="71" customFormat="1" ht="18.75" x14ac:dyDescent="0.4"/>
    <row r="614" s="71" customFormat="1" ht="18.75" x14ac:dyDescent="0.4"/>
    <row r="615" s="71" customFormat="1" ht="18.75" x14ac:dyDescent="0.4"/>
    <row r="616" s="71" customFormat="1" ht="18.75" x14ac:dyDescent="0.4"/>
    <row r="617" s="71" customFormat="1" ht="18.75" x14ac:dyDescent="0.4"/>
    <row r="618" s="71" customFormat="1" ht="18.75" x14ac:dyDescent="0.4"/>
    <row r="619" s="71" customFormat="1" ht="18.75" x14ac:dyDescent="0.4"/>
    <row r="620" s="71" customFormat="1" ht="18.75" x14ac:dyDescent="0.4"/>
    <row r="621" s="71" customFormat="1" ht="18.75" x14ac:dyDescent="0.4"/>
    <row r="622" s="71" customFormat="1" ht="18.75" x14ac:dyDescent="0.4"/>
    <row r="623" s="71" customFormat="1" ht="18.75" x14ac:dyDescent="0.4"/>
    <row r="624" s="71" customFormat="1" ht="18.75" x14ac:dyDescent="0.4"/>
    <row r="625" s="71" customFormat="1" ht="18.75" x14ac:dyDescent="0.4"/>
    <row r="626" s="71" customFormat="1" ht="18.75" x14ac:dyDescent="0.4"/>
    <row r="627" s="71" customFormat="1" ht="18.75" x14ac:dyDescent="0.4"/>
    <row r="628" s="71" customFormat="1" ht="18.75" x14ac:dyDescent="0.4"/>
    <row r="629" s="71" customFormat="1" ht="18.75" x14ac:dyDescent="0.4"/>
    <row r="630" s="71" customFormat="1" ht="18.75" x14ac:dyDescent="0.4"/>
    <row r="631" s="71" customFormat="1" ht="18.75" x14ac:dyDescent="0.4"/>
    <row r="632" s="71" customFormat="1" ht="18.75" x14ac:dyDescent="0.4"/>
    <row r="633" s="71" customFormat="1" ht="18.75" x14ac:dyDescent="0.4"/>
    <row r="634" s="71" customFormat="1" ht="18.75" x14ac:dyDescent="0.4"/>
    <row r="635" s="71" customFormat="1" ht="18.75" x14ac:dyDescent="0.4"/>
    <row r="636" s="71" customFormat="1" ht="18.75" x14ac:dyDescent="0.4"/>
    <row r="637" s="71" customFormat="1" ht="18.75" x14ac:dyDescent="0.4"/>
    <row r="638" s="71" customFormat="1" ht="18.75" x14ac:dyDescent="0.4"/>
    <row r="639" s="71" customFormat="1" ht="18.75" x14ac:dyDescent="0.4"/>
    <row r="640" s="71" customFormat="1" ht="18.75" x14ac:dyDescent="0.4"/>
    <row r="641" s="71" customFormat="1" ht="18.75" x14ac:dyDescent="0.4"/>
    <row r="642" s="71" customFormat="1" ht="18.75" x14ac:dyDescent="0.4"/>
    <row r="643" s="71" customFormat="1" ht="18.75" x14ac:dyDescent="0.4"/>
    <row r="644" s="71" customFormat="1" ht="18.75" x14ac:dyDescent="0.4"/>
    <row r="645" s="71" customFormat="1" ht="18.75" x14ac:dyDescent="0.4"/>
    <row r="646" s="71" customFormat="1" ht="18.75" x14ac:dyDescent="0.4"/>
    <row r="647" s="71" customFormat="1" ht="18.75" x14ac:dyDescent="0.4"/>
    <row r="648" s="71" customFormat="1" ht="18.75" x14ac:dyDescent="0.4"/>
    <row r="649" s="71" customFormat="1" ht="18.75" x14ac:dyDescent="0.4"/>
    <row r="650" s="71" customFormat="1" ht="18.75" x14ac:dyDescent="0.4"/>
    <row r="651" s="71" customFormat="1" ht="18.75" x14ac:dyDescent="0.4"/>
    <row r="652" s="71" customFormat="1" ht="18.75" x14ac:dyDescent="0.4"/>
    <row r="653" s="71" customFormat="1" ht="18.75" x14ac:dyDescent="0.4"/>
    <row r="654" s="71" customFormat="1" ht="18.75" x14ac:dyDescent="0.4"/>
    <row r="655" s="71" customFormat="1" ht="18.75" x14ac:dyDescent="0.4"/>
    <row r="656" s="71" customFormat="1" ht="18.75" x14ac:dyDescent="0.4"/>
    <row r="657" s="71" customFormat="1" ht="18.75" x14ac:dyDescent="0.4"/>
    <row r="658" s="71" customFormat="1" ht="18.75" x14ac:dyDescent="0.4"/>
    <row r="659" s="71" customFormat="1" ht="18.75" x14ac:dyDescent="0.4"/>
    <row r="660" s="71" customFormat="1" ht="18.75" x14ac:dyDescent="0.4"/>
    <row r="661" s="71" customFormat="1" ht="18.75" x14ac:dyDescent="0.4"/>
    <row r="662" s="71" customFormat="1" ht="18.75" x14ac:dyDescent="0.4"/>
    <row r="663" s="71" customFormat="1" ht="18.75" x14ac:dyDescent="0.4"/>
    <row r="664" s="71" customFormat="1" ht="18.75" x14ac:dyDescent="0.4"/>
    <row r="665" s="71" customFormat="1" ht="18.75" x14ac:dyDescent="0.4"/>
    <row r="666" s="71" customFormat="1" ht="18.75" x14ac:dyDescent="0.4"/>
    <row r="667" s="71" customFormat="1" ht="18.75" x14ac:dyDescent="0.4"/>
    <row r="668" s="71" customFormat="1" ht="18.75" x14ac:dyDescent="0.4"/>
    <row r="669" s="71" customFormat="1" ht="18.75" x14ac:dyDescent="0.4"/>
    <row r="670" s="71" customFormat="1" ht="18.75" x14ac:dyDescent="0.4"/>
    <row r="671" s="71" customFormat="1" ht="18.75" x14ac:dyDescent="0.4"/>
    <row r="672" s="71" customFormat="1" ht="18.75" x14ac:dyDescent="0.4"/>
    <row r="673" s="71" customFormat="1" ht="18.75" x14ac:dyDescent="0.4"/>
    <row r="674" s="71" customFormat="1" ht="18.75" x14ac:dyDescent="0.4"/>
    <row r="675" s="71" customFormat="1" ht="18.75" x14ac:dyDescent="0.4"/>
    <row r="676" s="71" customFormat="1" ht="18.75" x14ac:dyDescent="0.4"/>
    <row r="677" s="71" customFormat="1" ht="18.75" x14ac:dyDescent="0.4"/>
    <row r="678" s="71" customFormat="1" ht="18.75" x14ac:dyDescent="0.4"/>
    <row r="679" s="71" customFormat="1" ht="18.75" x14ac:dyDescent="0.4"/>
    <row r="680" s="71" customFormat="1" ht="18.75" x14ac:dyDescent="0.4"/>
    <row r="681" s="71" customFormat="1" ht="18.75" x14ac:dyDescent="0.4"/>
    <row r="682" s="71" customFormat="1" ht="18.75" x14ac:dyDescent="0.4"/>
    <row r="683" s="71" customFormat="1" ht="18.75" x14ac:dyDescent="0.4"/>
    <row r="684" s="71" customFormat="1" ht="18.75" x14ac:dyDescent="0.4"/>
    <row r="685" s="71" customFormat="1" ht="18.75" x14ac:dyDescent="0.4"/>
    <row r="686" s="71" customFormat="1" ht="18.75" x14ac:dyDescent="0.4"/>
    <row r="687" s="71" customFormat="1" ht="18.75" x14ac:dyDescent="0.4"/>
    <row r="688" s="71" customFormat="1" ht="18.75" x14ac:dyDescent="0.4"/>
    <row r="689" s="71" customFormat="1" ht="18.75" x14ac:dyDescent="0.4"/>
    <row r="690" s="71" customFormat="1" ht="18.75" x14ac:dyDescent="0.4"/>
    <row r="691" s="71" customFormat="1" ht="18.75" x14ac:dyDescent="0.4"/>
    <row r="692" s="71" customFormat="1" ht="18.75" x14ac:dyDescent="0.4"/>
    <row r="693" s="71" customFormat="1" ht="18.75" x14ac:dyDescent="0.4"/>
    <row r="694" s="71" customFormat="1" ht="18.75" x14ac:dyDescent="0.4"/>
    <row r="695" s="71" customFormat="1" ht="18.75" x14ac:dyDescent="0.4"/>
    <row r="696" s="71" customFormat="1" ht="18.75" x14ac:dyDescent="0.4"/>
    <row r="697" s="71" customFormat="1" ht="18.75" x14ac:dyDescent="0.4"/>
    <row r="698" s="71" customFormat="1" ht="18.75" x14ac:dyDescent="0.4"/>
    <row r="699" s="71" customFormat="1" ht="18.75" x14ac:dyDescent="0.4"/>
    <row r="700" s="71" customFormat="1" ht="18.75" x14ac:dyDescent="0.4"/>
    <row r="701" s="71" customFormat="1" ht="18.75" x14ac:dyDescent="0.4"/>
    <row r="702" s="71" customFormat="1" ht="18.75" x14ac:dyDescent="0.4"/>
    <row r="703" s="71" customFormat="1" ht="18.75" x14ac:dyDescent="0.4"/>
    <row r="704" s="71" customFormat="1" ht="18.75" x14ac:dyDescent="0.4"/>
    <row r="705" s="71" customFormat="1" ht="18.75" x14ac:dyDescent="0.4"/>
    <row r="706" s="71" customFormat="1" ht="18.75" x14ac:dyDescent="0.4"/>
    <row r="707" s="71" customFormat="1" ht="18.75" x14ac:dyDescent="0.4"/>
    <row r="708" s="71" customFormat="1" ht="18.75" x14ac:dyDescent="0.4"/>
    <row r="709" s="71" customFormat="1" ht="18.75" x14ac:dyDescent="0.4"/>
    <row r="710" s="71" customFormat="1" ht="18.75" x14ac:dyDescent="0.4"/>
    <row r="711" s="71" customFormat="1" ht="18.75" x14ac:dyDescent="0.4"/>
    <row r="712" s="71" customFormat="1" ht="18.75" x14ac:dyDescent="0.4"/>
    <row r="713" s="71" customFormat="1" ht="18.75" x14ac:dyDescent="0.4"/>
    <row r="714" s="71" customFormat="1" ht="18.75" x14ac:dyDescent="0.4"/>
    <row r="715" s="71" customFormat="1" ht="18.75" x14ac:dyDescent="0.4"/>
    <row r="716" s="71" customFormat="1" ht="18.75" x14ac:dyDescent="0.4"/>
    <row r="717" s="71" customFormat="1" ht="18.75" x14ac:dyDescent="0.4"/>
    <row r="718" s="71" customFormat="1" ht="18.75" x14ac:dyDescent="0.4"/>
    <row r="719" s="71" customFormat="1" ht="18.75" x14ac:dyDescent="0.4"/>
    <row r="720" s="71" customFormat="1" ht="18.75" x14ac:dyDescent="0.4"/>
    <row r="721" s="71" customFormat="1" ht="18.75" x14ac:dyDescent="0.4"/>
    <row r="722" s="71" customFormat="1" ht="18.75" x14ac:dyDescent="0.4"/>
    <row r="723" s="71" customFormat="1" ht="18.75" x14ac:dyDescent="0.4"/>
    <row r="724" s="71" customFormat="1" ht="18.75" x14ac:dyDescent="0.4"/>
    <row r="725" s="71" customFormat="1" ht="18.75" x14ac:dyDescent="0.4"/>
    <row r="726" s="71" customFormat="1" ht="18.75" x14ac:dyDescent="0.4"/>
    <row r="727" s="71" customFormat="1" ht="18.75" x14ac:dyDescent="0.4"/>
    <row r="728" s="71" customFormat="1" ht="18.75" x14ac:dyDescent="0.4"/>
    <row r="729" s="71" customFormat="1" ht="18.75" x14ac:dyDescent="0.4"/>
    <row r="730" s="71" customFormat="1" ht="18.75" x14ac:dyDescent="0.4"/>
    <row r="731" s="71" customFormat="1" ht="18.75" x14ac:dyDescent="0.4"/>
    <row r="732" s="71" customFormat="1" ht="18.75" x14ac:dyDescent="0.4"/>
    <row r="733" s="71" customFormat="1" ht="18.75" x14ac:dyDescent="0.4"/>
    <row r="734" s="71" customFormat="1" ht="18.75" x14ac:dyDescent="0.4"/>
    <row r="735" s="71" customFormat="1" ht="18.75" x14ac:dyDescent="0.4"/>
    <row r="736" s="71" customFormat="1" ht="18.75" x14ac:dyDescent="0.4"/>
    <row r="737" s="71" customFormat="1" ht="18.75" x14ac:dyDescent="0.4"/>
    <row r="738" s="71" customFormat="1" ht="18.75" x14ac:dyDescent="0.4"/>
    <row r="739" s="71" customFormat="1" ht="18.75" x14ac:dyDescent="0.4"/>
    <row r="740" s="71" customFormat="1" ht="18.75" x14ac:dyDescent="0.4"/>
    <row r="741" s="71" customFormat="1" ht="18.75" x14ac:dyDescent="0.4"/>
    <row r="742" s="71" customFormat="1" ht="18.75" x14ac:dyDescent="0.4"/>
    <row r="743" s="71" customFormat="1" ht="18.75" x14ac:dyDescent="0.4"/>
    <row r="744" s="71" customFormat="1" ht="18.75" x14ac:dyDescent="0.4"/>
    <row r="745" s="71" customFormat="1" ht="18.75" x14ac:dyDescent="0.4"/>
    <row r="746" s="71" customFormat="1" ht="18.75" x14ac:dyDescent="0.4"/>
    <row r="747" s="71" customFormat="1" ht="18.75" x14ac:dyDescent="0.4"/>
    <row r="748" s="71" customFormat="1" ht="18.75" x14ac:dyDescent="0.4"/>
    <row r="749" s="71" customFormat="1" ht="18.75" x14ac:dyDescent="0.4"/>
    <row r="750" s="71" customFormat="1" ht="18.75" x14ac:dyDescent="0.4"/>
    <row r="751" s="71" customFormat="1" ht="18.75" x14ac:dyDescent="0.4"/>
    <row r="752" s="71" customFormat="1" ht="18.75" x14ac:dyDescent="0.4"/>
    <row r="753" s="71" customFormat="1" ht="18.75" x14ac:dyDescent="0.4"/>
    <row r="754" s="71" customFormat="1" ht="18.75" x14ac:dyDescent="0.4"/>
    <row r="755" s="71" customFormat="1" ht="18.75" x14ac:dyDescent="0.4"/>
    <row r="756" s="71" customFormat="1" ht="18.75" x14ac:dyDescent="0.4"/>
    <row r="757" s="71" customFormat="1" ht="18.75" x14ac:dyDescent="0.4"/>
    <row r="758" s="71" customFormat="1" ht="18.75" x14ac:dyDescent="0.4"/>
    <row r="759" s="71" customFormat="1" ht="18.75" x14ac:dyDescent="0.4"/>
    <row r="760" s="71" customFormat="1" ht="18.75" x14ac:dyDescent="0.4"/>
    <row r="761" s="71" customFormat="1" ht="18.75" x14ac:dyDescent="0.4"/>
    <row r="762" s="71" customFormat="1" ht="18.75" x14ac:dyDescent="0.4"/>
    <row r="763" s="71" customFormat="1" ht="18.75" x14ac:dyDescent="0.4"/>
    <row r="764" s="71" customFormat="1" ht="18.75" x14ac:dyDescent="0.4"/>
    <row r="765" s="71" customFormat="1" ht="18.75" x14ac:dyDescent="0.4"/>
    <row r="766" s="71" customFormat="1" ht="18.75" x14ac:dyDescent="0.4"/>
    <row r="767" s="71" customFormat="1" ht="18.75" x14ac:dyDescent="0.4"/>
    <row r="768" s="71" customFormat="1" ht="18.75" x14ac:dyDescent="0.4"/>
    <row r="769" s="71" customFormat="1" ht="18.75" x14ac:dyDescent="0.4"/>
    <row r="770" s="71" customFormat="1" ht="18.75" x14ac:dyDescent="0.4"/>
    <row r="771" s="71" customFormat="1" ht="18.75" x14ac:dyDescent="0.4"/>
    <row r="772" s="71" customFormat="1" ht="18.75" x14ac:dyDescent="0.4"/>
    <row r="773" s="71" customFormat="1" ht="18.75" x14ac:dyDescent="0.4"/>
    <row r="774" s="71" customFormat="1" ht="18.75" x14ac:dyDescent="0.4"/>
    <row r="775" s="71" customFormat="1" ht="18.75" x14ac:dyDescent="0.4"/>
    <row r="776" s="71" customFormat="1" ht="18.75" x14ac:dyDescent="0.4"/>
    <row r="777" s="71" customFormat="1" ht="18.75" x14ac:dyDescent="0.4"/>
    <row r="778" s="71" customFormat="1" ht="18.75" x14ac:dyDescent="0.4"/>
    <row r="779" s="71" customFormat="1" ht="18.75" x14ac:dyDescent="0.4"/>
    <row r="780" s="71" customFormat="1" ht="18.75" x14ac:dyDescent="0.4"/>
    <row r="781" s="71" customFormat="1" ht="18.75" x14ac:dyDescent="0.4"/>
    <row r="782" s="71" customFormat="1" ht="18.75" x14ac:dyDescent="0.4"/>
    <row r="783" s="71" customFormat="1" ht="18.75" x14ac:dyDescent="0.4"/>
    <row r="784" s="71" customFormat="1" ht="18.75" x14ac:dyDescent="0.4"/>
    <row r="785" s="71" customFormat="1" ht="18.75" x14ac:dyDescent="0.4"/>
    <row r="786" s="71" customFormat="1" ht="18.75" x14ac:dyDescent="0.4"/>
    <row r="787" s="71" customFormat="1" ht="18.75" x14ac:dyDescent="0.4"/>
    <row r="788" s="71" customFormat="1" ht="18.75" x14ac:dyDescent="0.4"/>
    <row r="789" s="71" customFormat="1" ht="18.75" x14ac:dyDescent="0.4"/>
    <row r="790" s="71" customFormat="1" ht="18.75" x14ac:dyDescent="0.4"/>
    <row r="791" s="71" customFormat="1" ht="18.75" x14ac:dyDescent="0.4"/>
    <row r="792" s="71" customFormat="1" ht="18.75" x14ac:dyDescent="0.4"/>
    <row r="793" s="71" customFormat="1" ht="18.75" x14ac:dyDescent="0.4"/>
    <row r="794" s="71" customFormat="1" ht="18.75" x14ac:dyDescent="0.4"/>
    <row r="795" s="71" customFormat="1" ht="18.75" x14ac:dyDescent="0.4"/>
    <row r="796" s="71" customFormat="1" ht="18.75" x14ac:dyDescent="0.4"/>
    <row r="797" s="71" customFormat="1" ht="18.75" x14ac:dyDescent="0.4"/>
    <row r="798" s="71" customFormat="1" ht="18.75" x14ac:dyDescent="0.4"/>
    <row r="799" s="71" customFormat="1" ht="18.75" x14ac:dyDescent="0.4"/>
    <row r="800" s="71" customFormat="1" ht="18.75" x14ac:dyDescent="0.4"/>
    <row r="801" s="71" customFormat="1" ht="18.75" x14ac:dyDescent="0.4"/>
    <row r="802" s="71" customFormat="1" ht="18.75" x14ac:dyDescent="0.4"/>
    <row r="803" s="71" customFormat="1" ht="18.75" x14ac:dyDescent="0.4"/>
    <row r="804" s="71" customFormat="1" ht="18.75" x14ac:dyDescent="0.4"/>
    <row r="805" s="71" customFormat="1" ht="18.75" x14ac:dyDescent="0.4"/>
    <row r="806" s="71" customFormat="1" ht="18.75" x14ac:dyDescent="0.4"/>
    <row r="807" s="71" customFormat="1" ht="18.75" x14ac:dyDescent="0.4"/>
    <row r="808" s="71" customFormat="1" ht="18.75" x14ac:dyDescent="0.4"/>
    <row r="809" s="71" customFormat="1" ht="18.75" x14ac:dyDescent="0.4"/>
    <row r="810" s="71" customFormat="1" ht="18.75" x14ac:dyDescent="0.4"/>
    <row r="811" s="71" customFormat="1" ht="18.75" x14ac:dyDescent="0.4"/>
    <row r="812" s="71" customFormat="1" ht="18.75" x14ac:dyDescent="0.4"/>
    <row r="813" s="71" customFormat="1" ht="18.75" x14ac:dyDescent="0.4"/>
    <row r="814" s="71" customFormat="1" ht="18.75" x14ac:dyDescent="0.4"/>
    <row r="815" s="71" customFormat="1" ht="18.75" x14ac:dyDescent="0.4"/>
    <row r="816" s="71" customFormat="1" ht="18.75" x14ac:dyDescent="0.4"/>
    <row r="817" s="71" customFormat="1" ht="18.75" x14ac:dyDescent="0.4"/>
    <row r="818" s="71" customFormat="1" ht="18.75" x14ac:dyDescent="0.4"/>
    <row r="819" s="71" customFormat="1" ht="18.75" x14ac:dyDescent="0.4"/>
    <row r="820" s="71" customFormat="1" ht="18.75" x14ac:dyDescent="0.4"/>
    <row r="821" s="71" customFormat="1" ht="18.75" x14ac:dyDescent="0.4"/>
    <row r="822" s="71" customFormat="1" ht="18.75" x14ac:dyDescent="0.4"/>
    <row r="823" s="71" customFormat="1" ht="18.75" x14ac:dyDescent="0.4"/>
    <row r="824" s="71" customFormat="1" ht="18.75" x14ac:dyDescent="0.4"/>
    <row r="825" s="71" customFormat="1" ht="18.75" x14ac:dyDescent="0.4"/>
    <row r="826" s="71" customFormat="1" ht="18.75" x14ac:dyDescent="0.4"/>
    <row r="827" s="71" customFormat="1" ht="18.75" x14ac:dyDescent="0.4"/>
    <row r="828" s="71" customFormat="1" ht="18.75" x14ac:dyDescent="0.4"/>
    <row r="829" s="71" customFormat="1" ht="18.75" x14ac:dyDescent="0.4"/>
    <row r="830" s="71" customFormat="1" ht="18.75" x14ac:dyDescent="0.4"/>
    <row r="831" s="71" customFormat="1" ht="18.75" x14ac:dyDescent="0.4"/>
    <row r="832" s="71" customFormat="1" ht="18.75" x14ac:dyDescent="0.4"/>
    <row r="833" s="71" customFormat="1" ht="18.75" x14ac:dyDescent="0.4"/>
    <row r="834" s="71" customFormat="1" ht="18.75" x14ac:dyDescent="0.4"/>
    <row r="835" s="71" customFormat="1" ht="18.75" x14ac:dyDescent="0.4"/>
    <row r="836" s="71" customFormat="1" ht="18.75" x14ac:dyDescent="0.4"/>
    <row r="837" s="71" customFormat="1" ht="18.75" x14ac:dyDescent="0.4"/>
    <row r="838" s="71" customFormat="1" ht="18.75" x14ac:dyDescent="0.4"/>
    <row r="839" s="71" customFormat="1" ht="18.75" x14ac:dyDescent="0.4"/>
    <row r="840" s="71" customFormat="1" ht="18.75" x14ac:dyDescent="0.4"/>
    <row r="841" s="71" customFormat="1" ht="18.75" x14ac:dyDescent="0.4"/>
    <row r="842" s="71" customFormat="1" ht="18.75" x14ac:dyDescent="0.4"/>
    <row r="843" s="71" customFormat="1" ht="18.75" x14ac:dyDescent="0.4"/>
    <row r="844" s="71" customFormat="1" ht="18.75" x14ac:dyDescent="0.4"/>
    <row r="845" s="71" customFormat="1" ht="18.75" x14ac:dyDescent="0.4"/>
    <row r="846" s="71" customFormat="1" ht="18.75" x14ac:dyDescent="0.4"/>
    <row r="847" s="71" customFormat="1" ht="18.75" x14ac:dyDescent="0.4"/>
    <row r="848" s="71" customFormat="1" ht="18.75" x14ac:dyDescent="0.4"/>
    <row r="849" s="71" customFormat="1" ht="18.75" x14ac:dyDescent="0.4"/>
    <row r="850" s="71" customFormat="1" ht="18.75" x14ac:dyDescent="0.4"/>
    <row r="851" s="71" customFormat="1" ht="18.75" x14ac:dyDescent="0.4"/>
    <row r="852" s="71" customFormat="1" ht="18.75" x14ac:dyDescent="0.4"/>
    <row r="853" s="71" customFormat="1" ht="18.75" x14ac:dyDescent="0.4"/>
    <row r="854" s="71" customFormat="1" ht="18.75" x14ac:dyDescent="0.4"/>
    <row r="855" s="71" customFormat="1" ht="18.75" x14ac:dyDescent="0.4"/>
    <row r="856" s="71" customFormat="1" ht="18.75" x14ac:dyDescent="0.4"/>
    <row r="857" s="71" customFormat="1" ht="18.75" x14ac:dyDescent="0.4"/>
    <row r="858" s="71" customFormat="1" ht="18.75" x14ac:dyDescent="0.4"/>
    <row r="859" s="71" customFormat="1" ht="18.75" x14ac:dyDescent="0.4"/>
    <row r="860" s="71" customFormat="1" ht="18.75" x14ac:dyDescent="0.4"/>
    <row r="861" s="71" customFormat="1" ht="18.75" x14ac:dyDescent="0.4"/>
    <row r="862" s="71" customFormat="1" ht="18.75" x14ac:dyDescent="0.4"/>
    <row r="863" s="71" customFormat="1" ht="18.75" x14ac:dyDescent="0.4"/>
    <row r="864" s="71" customFormat="1" ht="18.75" x14ac:dyDescent="0.4"/>
    <row r="865" s="71" customFormat="1" ht="18.75" x14ac:dyDescent="0.4"/>
    <row r="866" s="71" customFormat="1" ht="18.75" x14ac:dyDescent="0.4"/>
    <row r="867" s="71" customFormat="1" ht="18.75" x14ac:dyDescent="0.4"/>
    <row r="868" s="71" customFormat="1" ht="18.75" x14ac:dyDescent="0.4"/>
    <row r="869" s="71" customFormat="1" ht="18.75" x14ac:dyDescent="0.4"/>
    <row r="870" s="71" customFormat="1" ht="18.75" x14ac:dyDescent="0.4"/>
    <row r="871" s="71" customFormat="1" ht="18.75" x14ac:dyDescent="0.4"/>
    <row r="872" s="71" customFormat="1" ht="18.75" x14ac:dyDescent="0.4"/>
    <row r="873" s="71" customFormat="1" ht="18.75" x14ac:dyDescent="0.4"/>
    <row r="874" s="71" customFormat="1" ht="18.75" x14ac:dyDescent="0.4"/>
    <row r="875" s="71" customFormat="1" ht="18.75" x14ac:dyDescent="0.4"/>
    <row r="876" s="71" customFormat="1" ht="18.75" x14ac:dyDescent="0.4"/>
    <row r="877" s="71" customFormat="1" ht="18.75" x14ac:dyDescent="0.4"/>
    <row r="878" s="71" customFormat="1" ht="18.75" x14ac:dyDescent="0.4"/>
    <row r="879" s="71" customFormat="1" ht="18.75" x14ac:dyDescent="0.4"/>
    <row r="880" s="71" customFormat="1" ht="18.75" x14ac:dyDescent="0.4"/>
    <row r="881" s="71" customFormat="1" ht="18.75" x14ac:dyDescent="0.4"/>
    <row r="882" s="71" customFormat="1" ht="18.75" x14ac:dyDescent="0.4"/>
    <row r="883" s="71" customFormat="1" ht="18.75" x14ac:dyDescent="0.4"/>
    <row r="884" s="71" customFormat="1" ht="18.75" x14ac:dyDescent="0.4"/>
    <row r="885" s="71" customFormat="1" ht="18.75" x14ac:dyDescent="0.4"/>
    <row r="886" s="71" customFormat="1" ht="18.75" x14ac:dyDescent="0.4"/>
    <row r="887" s="71" customFormat="1" ht="18.75" x14ac:dyDescent="0.4"/>
    <row r="888" s="71" customFormat="1" ht="18.75" x14ac:dyDescent="0.4"/>
    <row r="889" s="71" customFormat="1" ht="18.75" x14ac:dyDescent="0.4"/>
    <row r="890" s="71" customFormat="1" ht="18.75" x14ac:dyDescent="0.4"/>
    <row r="891" s="71" customFormat="1" ht="18.75" x14ac:dyDescent="0.4"/>
    <row r="892" s="71" customFormat="1" ht="18.75" x14ac:dyDescent="0.4"/>
    <row r="893" s="71" customFormat="1" ht="18.75" x14ac:dyDescent="0.4"/>
    <row r="894" s="71" customFormat="1" ht="18.75" x14ac:dyDescent="0.4"/>
    <row r="895" s="71" customFormat="1" ht="18.75" x14ac:dyDescent="0.4"/>
    <row r="896" s="71" customFormat="1" ht="18.75" x14ac:dyDescent="0.4"/>
    <row r="897" s="71" customFormat="1" ht="18.75" x14ac:dyDescent="0.4"/>
    <row r="898" s="71" customFormat="1" ht="18.75" x14ac:dyDescent="0.4"/>
    <row r="899" s="71" customFormat="1" ht="18.75" x14ac:dyDescent="0.4"/>
    <row r="900" s="71" customFormat="1" ht="18.75" x14ac:dyDescent="0.4"/>
    <row r="901" s="71" customFormat="1" ht="18.75" x14ac:dyDescent="0.4"/>
    <row r="902" s="71" customFormat="1" ht="18.75" x14ac:dyDescent="0.4"/>
    <row r="903" s="71" customFormat="1" ht="18.75" x14ac:dyDescent="0.4"/>
    <row r="904" s="71" customFormat="1" ht="18.75" x14ac:dyDescent="0.4"/>
    <row r="905" s="71" customFormat="1" ht="18.75" x14ac:dyDescent="0.4"/>
    <row r="906" s="71" customFormat="1" ht="18.75" x14ac:dyDescent="0.4"/>
    <row r="907" s="71" customFormat="1" ht="18.75" x14ac:dyDescent="0.4"/>
    <row r="908" s="71" customFormat="1" ht="18.75" x14ac:dyDescent="0.4"/>
    <row r="909" s="71" customFormat="1" ht="18.75" x14ac:dyDescent="0.4"/>
    <row r="910" s="71" customFormat="1" ht="18.75" x14ac:dyDescent="0.4"/>
    <row r="911" s="71" customFormat="1" ht="18.75" x14ac:dyDescent="0.4"/>
    <row r="912" s="71" customFormat="1" ht="18.75" x14ac:dyDescent="0.4"/>
    <row r="913" s="71" customFormat="1" ht="18.75" x14ac:dyDescent="0.4"/>
    <row r="914" s="71" customFormat="1" ht="18.75" x14ac:dyDescent="0.4"/>
    <row r="915" s="71" customFormat="1" ht="18.75" x14ac:dyDescent="0.4"/>
    <row r="916" s="71" customFormat="1" ht="18.75" x14ac:dyDescent="0.4"/>
    <row r="917" s="71" customFormat="1" ht="18.75" x14ac:dyDescent="0.4"/>
    <row r="918" s="71" customFormat="1" ht="18.75" x14ac:dyDescent="0.4"/>
    <row r="919" s="71" customFormat="1" ht="18.75" x14ac:dyDescent="0.4"/>
    <row r="920" s="71" customFormat="1" ht="18.75" x14ac:dyDescent="0.4"/>
    <row r="921" s="71" customFormat="1" ht="18.75" x14ac:dyDescent="0.4"/>
    <row r="922" s="71" customFormat="1" ht="18.75" x14ac:dyDescent="0.4"/>
    <row r="923" s="71" customFormat="1" ht="18.75" x14ac:dyDescent="0.4"/>
    <row r="924" s="71" customFormat="1" ht="18.75" x14ac:dyDescent="0.4"/>
    <row r="925" s="71" customFormat="1" ht="18.75" x14ac:dyDescent="0.4"/>
    <row r="926" s="71" customFormat="1" ht="18.75" x14ac:dyDescent="0.4"/>
    <row r="927" s="71" customFormat="1" ht="18.75" x14ac:dyDescent="0.4"/>
    <row r="928" s="71" customFormat="1" ht="18.75" x14ac:dyDescent="0.4"/>
    <row r="929" s="71" customFormat="1" ht="18.75" x14ac:dyDescent="0.4"/>
    <row r="930" s="71" customFormat="1" ht="18.75" x14ac:dyDescent="0.4"/>
    <row r="931" s="71" customFormat="1" ht="18.75" x14ac:dyDescent="0.4"/>
    <row r="932" s="71" customFormat="1" ht="18.75" x14ac:dyDescent="0.4"/>
    <row r="933" s="71" customFormat="1" ht="18.75" x14ac:dyDescent="0.4"/>
    <row r="934" s="71" customFormat="1" ht="18.75" x14ac:dyDescent="0.4"/>
  </sheetData>
  <mergeCells count="21"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</mergeCells>
  <phoneticPr fontId="3"/>
  <dataValidations count="6">
    <dataValidation type="list" allowBlank="1" showInputMessage="1" showErrorMessage="1" sqref="L36:L40 L10:L32 L43:L64">
      <formula1>"○,△,×"</formula1>
    </dataValidation>
    <dataValidation type="whole" allowBlank="1" showInputMessage="1" showErrorMessage="1" sqref="H40:I40 H32:I32">
      <formula1>-9999999999</formula1>
      <formula2>9999999999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F70:F89 F36:F40 F93:F102 F9:F32 F43:F64">
      <formula1>1900</formula1>
      <formula2>2999</formula2>
    </dataValidation>
    <dataValidation imeMode="disabled" allowBlank="1" showInputMessage="1" showErrorMessage="1" sqref="H103:I103 H90:I90"/>
    <dataValidation type="whole" imeMode="off" allowBlank="1" showInputMessage="1" showErrorMessage="1" sqref="H36:J39 H70:I89 H93:I102 H9:J31 G43:J63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5"/>
  <sheetViews>
    <sheetView view="pageBreakPreview" topLeftCell="A118" zoomScale="115" zoomScaleNormal="100" zoomScaleSheetLayoutView="115" workbookViewId="0">
      <selection sqref="A1:A2"/>
    </sheetView>
  </sheetViews>
  <sheetFormatPr defaultColWidth="8" defaultRowHeight="18.75" x14ac:dyDescent="0.4"/>
  <cols>
    <col min="1" max="1" width="14.125" style="2" customWidth="1"/>
    <col min="2" max="2" width="23.75" style="2" customWidth="1"/>
    <col min="3" max="3" width="23" style="2" customWidth="1"/>
    <col min="4" max="16384" width="8" style="2"/>
  </cols>
  <sheetData>
    <row r="1" spans="1:3" x14ac:dyDescent="0.4">
      <c r="A1" s="199" t="s">
        <v>0</v>
      </c>
      <c r="B1" s="1" t="s">
        <v>1</v>
      </c>
      <c r="C1" s="199" t="s">
        <v>2</v>
      </c>
    </row>
    <row r="2" spans="1:3" x14ac:dyDescent="0.4">
      <c r="A2" s="199"/>
      <c r="B2" s="3" t="s">
        <v>3</v>
      </c>
      <c r="C2" s="199"/>
    </row>
    <row r="3" spans="1:3" x14ac:dyDescent="0.4">
      <c r="A3" s="4">
        <v>1900</v>
      </c>
      <c r="B3" s="4">
        <v>18.8</v>
      </c>
      <c r="C3" s="5">
        <f t="shared" ref="C3:C66" si="0">ROUND($B$125/B3,3)</f>
        <v>6.3940000000000001</v>
      </c>
    </row>
    <row r="4" spans="1:3" x14ac:dyDescent="0.4">
      <c r="A4" s="4">
        <v>1901</v>
      </c>
      <c r="B4" s="4">
        <v>18.8</v>
      </c>
      <c r="C4" s="5">
        <f t="shared" si="0"/>
        <v>6.3940000000000001</v>
      </c>
    </row>
    <row r="5" spans="1:3" x14ac:dyDescent="0.4">
      <c r="A5" s="4">
        <v>1902</v>
      </c>
      <c r="B5" s="4">
        <v>18.8</v>
      </c>
      <c r="C5" s="5">
        <f t="shared" si="0"/>
        <v>6.3940000000000001</v>
      </c>
    </row>
    <row r="6" spans="1:3" x14ac:dyDescent="0.4">
      <c r="A6" s="4">
        <v>1903</v>
      </c>
      <c r="B6" s="4">
        <v>18.8</v>
      </c>
      <c r="C6" s="5">
        <f t="shared" si="0"/>
        <v>6.3940000000000001</v>
      </c>
    </row>
    <row r="7" spans="1:3" x14ac:dyDescent="0.4">
      <c r="A7" s="4">
        <v>1904</v>
      </c>
      <c r="B7" s="4">
        <v>18.8</v>
      </c>
      <c r="C7" s="5">
        <f t="shared" si="0"/>
        <v>6.3940000000000001</v>
      </c>
    </row>
    <row r="8" spans="1:3" x14ac:dyDescent="0.4">
      <c r="A8" s="4">
        <v>1905</v>
      </c>
      <c r="B8" s="4">
        <v>18.8</v>
      </c>
      <c r="C8" s="5">
        <f t="shared" si="0"/>
        <v>6.3940000000000001</v>
      </c>
    </row>
    <row r="9" spans="1:3" x14ac:dyDescent="0.4">
      <c r="A9" s="4">
        <v>1906</v>
      </c>
      <c r="B9" s="4">
        <v>18.8</v>
      </c>
      <c r="C9" s="5">
        <f t="shared" si="0"/>
        <v>6.3940000000000001</v>
      </c>
    </row>
    <row r="10" spans="1:3" x14ac:dyDescent="0.4">
      <c r="A10" s="4">
        <v>1907</v>
      </c>
      <c r="B10" s="4">
        <v>18.8</v>
      </c>
      <c r="C10" s="5">
        <f t="shared" si="0"/>
        <v>6.3940000000000001</v>
      </c>
    </row>
    <row r="11" spans="1:3" x14ac:dyDescent="0.4">
      <c r="A11" s="4">
        <v>1908</v>
      </c>
      <c r="B11" s="4">
        <v>18.8</v>
      </c>
      <c r="C11" s="5">
        <f t="shared" si="0"/>
        <v>6.3940000000000001</v>
      </c>
    </row>
    <row r="12" spans="1:3" x14ac:dyDescent="0.4">
      <c r="A12" s="4">
        <v>1909</v>
      </c>
      <c r="B12" s="4">
        <v>18.8</v>
      </c>
      <c r="C12" s="5">
        <f t="shared" si="0"/>
        <v>6.3940000000000001</v>
      </c>
    </row>
    <row r="13" spans="1:3" x14ac:dyDescent="0.4">
      <c r="A13" s="4">
        <v>1910</v>
      </c>
      <c r="B13" s="4">
        <v>18.8</v>
      </c>
      <c r="C13" s="5">
        <f t="shared" si="0"/>
        <v>6.3940000000000001</v>
      </c>
    </row>
    <row r="14" spans="1:3" x14ac:dyDescent="0.4">
      <c r="A14" s="4">
        <v>1911</v>
      </c>
      <c r="B14" s="4">
        <v>18.8</v>
      </c>
      <c r="C14" s="5">
        <f t="shared" si="0"/>
        <v>6.3940000000000001</v>
      </c>
    </row>
    <row r="15" spans="1:3" x14ac:dyDescent="0.4">
      <c r="A15" s="4">
        <v>1912</v>
      </c>
      <c r="B15" s="4">
        <v>18.8</v>
      </c>
      <c r="C15" s="5">
        <f t="shared" si="0"/>
        <v>6.3940000000000001</v>
      </c>
    </row>
    <row r="16" spans="1:3" x14ac:dyDescent="0.4">
      <c r="A16" s="4">
        <v>1913</v>
      </c>
      <c r="B16" s="4">
        <v>18.8</v>
      </c>
      <c r="C16" s="5">
        <f t="shared" si="0"/>
        <v>6.3940000000000001</v>
      </c>
    </row>
    <row r="17" spans="1:3" x14ac:dyDescent="0.4">
      <c r="A17" s="4">
        <v>1914</v>
      </c>
      <c r="B17" s="4">
        <v>18.8</v>
      </c>
      <c r="C17" s="5">
        <f t="shared" si="0"/>
        <v>6.3940000000000001</v>
      </c>
    </row>
    <row r="18" spans="1:3" x14ac:dyDescent="0.4">
      <c r="A18" s="4">
        <v>1915</v>
      </c>
      <c r="B18" s="4">
        <v>18.8</v>
      </c>
      <c r="C18" s="5">
        <f t="shared" si="0"/>
        <v>6.3940000000000001</v>
      </c>
    </row>
    <row r="19" spans="1:3" x14ac:dyDescent="0.4">
      <c r="A19" s="4">
        <v>1916</v>
      </c>
      <c r="B19" s="4">
        <v>18.8</v>
      </c>
      <c r="C19" s="5">
        <f t="shared" si="0"/>
        <v>6.3940000000000001</v>
      </c>
    </row>
    <row r="20" spans="1:3" x14ac:dyDescent="0.4">
      <c r="A20" s="4">
        <v>1917</v>
      </c>
      <c r="B20" s="4">
        <v>18.8</v>
      </c>
      <c r="C20" s="5">
        <f t="shared" si="0"/>
        <v>6.3940000000000001</v>
      </c>
    </row>
    <row r="21" spans="1:3" x14ac:dyDescent="0.4">
      <c r="A21" s="4">
        <v>1918</v>
      </c>
      <c r="B21" s="4">
        <v>18.8</v>
      </c>
      <c r="C21" s="5">
        <f t="shared" si="0"/>
        <v>6.3940000000000001</v>
      </c>
    </row>
    <row r="22" spans="1:3" x14ac:dyDescent="0.4">
      <c r="A22" s="4">
        <v>1919</v>
      </c>
      <c r="B22" s="4">
        <v>18.8</v>
      </c>
      <c r="C22" s="5">
        <f t="shared" si="0"/>
        <v>6.3940000000000001</v>
      </c>
    </row>
    <row r="23" spans="1:3" x14ac:dyDescent="0.4">
      <c r="A23" s="4">
        <v>1920</v>
      </c>
      <c r="B23" s="4">
        <v>18.8</v>
      </c>
      <c r="C23" s="5">
        <f t="shared" si="0"/>
        <v>6.3940000000000001</v>
      </c>
    </row>
    <row r="24" spans="1:3" x14ac:dyDescent="0.4">
      <c r="A24" s="4">
        <v>1921</v>
      </c>
      <c r="B24" s="4">
        <v>18.8</v>
      </c>
      <c r="C24" s="5">
        <f t="shared" si="0"/>
        <v>6.3940000000000001</v>
      </c>
    </row>
    <row r="25" spans="1:3" x14ac:dyDescent="0.4">
      <c r="A25" s="4">
        <v>1922</v>
      </c>
      <c r="B25" s="4">
        <v>18.8</v>
      </c>
      <c r="C25" s="5">
        <f t="shared" si="0"/>
        <v>6.3940000000000001</v>
      </c>
    </row>
    <row r="26" spans="1:3" x14ac:dyDescent="0.4">
      <c r="A26" s="4">
        <v>1923</v>
      </c>
      <c r="B26" s="4">
        <v>18.8</v>
      </c>
      <c r="C26" s="5">
        <f t="shared" si="0"/>
        <v>6.3940000000000001</v>
      </c>
    </row>
    <row r="27" spans="1:3" x14ac:dyDescent="0.4">
      <c r="A27" s="4">
        <v>1924</v>
      </c>
      <c r="B27" s="4">
        <v>18.8</v>
      </c>
      <c r="C27" s="5">
        <f t="shared" si="0"/>
        <v>6.3940000000000001</v>
      </c>
    </row>
    <row r="28" spans="1:3" x14ac:dyDescent="0.4">
      <c r="A28" s="4">
        <v>1925</v>
      </c>
      <c r="B28" s="4">
        <v>18.8</v>
      </c>
      <c r="C28" s="5">
        <f t="shared" si="0"/>
        <v>6.3940000000000001</v>
      </c>
    </row>
    <row r="29" spans="1:3" x14ac:dyDescent="0.4">
      <c r="A29" s="4">
        <v>1926</v>
      </c>
      <c r="B29" s="4">
        <v>18.8</v>
      </c>
      <c r="C29" s="5">
        <f t="shared" si="0"/>
        <v>6.3940000000000001</v>
      </c>
    </row>
    <row r="30" spans="1:3" x14ac:dyDescent="0.4">
      <c r="A30" s="4">
        <v>1927</v>
      </c>
      <c r="B30" s="4">
        <v>18.8</v>
      </c>
      <c r="C30" s="5">
        <f t="shared" si="0"/>
        <v>6.3940000000000001</v>
      </c>
    </row>
    <row r="31" spans="1:3" x14ac:dyDescent="0.4">
      <c r="A31" s="4">
        <v>1928</v>
      </c>
      <c r="B31" s="4">
        <v>18.8</v>
      </c>
      <c r="C31" s="5">
        <f t="shared" si="0"/>
        <v>6.3940000000000001</v>
      </c>
    </row>
    <row r="32" spans="1:3" x14ac:dyDescent="0.4">
      <c r="A32" s="4">
        <v>1929</v>
      </c>
      <c r="B32" s="4">
        <v>18.8</v>
      </c>
      <c r="C32" s="5">
        <f t="shared" si="0"/>
        <v>6.3940000000000001</v>
      </c>
    </row>
    <row r="33" spans="1:3" x14ac:dyDescent="0.4">
      <c r="A33" s="4">
        <v>1930</v>
      </c>
      <c r="B33" s="4">
        <v>18.8</v>
      </c>
      <c r="C33" s="5">
        <f t="shared" si="0"/>
        <v>6.3940000000000001</v>
      </c>
    </row>
    <row r="34" spans="1:3" x14ac:dyDescent="0.4">
      <c r="A34" s="4">
        <v>1931</v>
      </c>
      <c r="B34" s="4">
        <v>18.8</v>
      </c>
      <c r="C34" s="5">
        <f t="shared" si="0"/>
        <v>6.3940000000000001</v>
      </c>
    </row>
    <row r="35" spans="1:3" x14ac:dyDescent="0.4">
      <c r="A35" s="4">
        <v>1932</v>
      </c>
      <c r="B35" s="4">
        <v>18.8</v>
      </c>
      <c r="C35" s="5">
        <f t="shared" si="0"/>
        <v>6.3940000000000001</v>
      </c>
    </row>
    <row r="36" spans="1:3" x14ac:dyDescent="0.4">
      <c r="A36" s="4">
        <v>1933</v>
      </c>
      <c r="B36" s="4">
        <v>18.8</v>
      </c>
      <c r="C36" s="5">
        <f t="shared" si="0"/>
        <v>6.3940000000000001</v>
      </c>
    </row>
    <row r="37" spans="1:3" x14ac:dyDescent="0.4">
      <c r="A37" s="4">
        <v>1934</v>
      </c>
      <c r="B37" s="4">
        <v>18.8</v>
      </c>
      <c r="C37" s="5">
        <f t="shared" si="0"/>
        <v>6.3940000000000001</v>
      </c>
    </row>
    <row r="38" spans="1:3" x14ac:dyDescent="0.4">
      <c r="A38" s="4">
        <v>1935</v>
      </c>
      <c r="B38" s="4">
        <v>18.8</v>
      </c>
      <c r="C38" s="5">
        <f t="shared" si="0"/>
        <v>6.3940000000000001</v>
      </c>
    </row>
    <row r="39" spans="1:3" x14ac:dyDescent="0.4">
      <c r="A39" s="4">
        <v>1936</v>
      </c>
      <c r="B39" s="4">
        <v>18.8</v>
      </c>
      <c r="C39" s="5">
        <f t="shared" si="0"/>
        <v>6.3940000000000001</v>
      </c>
    </row>
    <row r="40" spans="1:3" x14ac:dyDescent="0.4">
      <c r="A40" s="4">
        <v>1937</v>
      </c>
      <c r="B40" s="4">
        <v>18.8</v>
      </c>
      <c r="C40" s="5">
        <f t="shared" si="0"/>
        <v>6.3940000000000001</v>
      </c>
    </row>
    <row r="41" spans="1:3" x14ac:dyDescent="0.4">
      <c r="A41" s="4">
        <v>1938</v>
      </c>
      <c r="B41" s="4">
        <v>18.8</v>
      </c>
      <c r="C41" s="5">
        <f t="shared" si="0"/>
        <v>6.3940000000000001</v>
      </c>
    </row>
    <row r="42" spans="1:3" x14ac:dyDescent="0.4">
      <c r="A42" s="4">
        <v>1939</v>
      </c>
      <c r="B42" s="4">
        <v>18.8</v>
      </c>
      <c r="C42" s="5">
        <f t="shared" si="0"/>
        <v>6.3940000000000001</v>
      </c>
    </row>
    <row r="43" spans="1:3" x14ac:dyDescent="0.4">
      <c r="A43" s="4">
        <v>1940</v>
      </c>
      <c r="B43" s="4">
        <v>18.8</v>
      </c>
      <c r="C43" s="5">
        <f t="shared" si="0"/>
        <v>6.3940000000000001</v>
      </c>
    </row>
    <row r="44" spans="1:3" x14ac:dyDescent="0.4">
      <c r="A44" s="4">
        <v>1941</v>
      </c>
      <c r="B44" s="4">
        <v>18.8</v>
      </c>
      <c r="C44" s="5">
        <f t="shared" si="0"/>
        <v>6.3940000000000001</v>
      </c>
    </row>
    <row r="45" spans="1:3" x14ac:dyDescent="0.4">
      <c r="A45" s="4">
        <v>1942</v>
      </c>
      <c r="B45" s="4">
        <v>18.8</v>
      </c>
      <c r="C45" s="5">
        <f t="shared" si="0"/>
        <v>6.3940000000000001</v>
      </c>
    </row>
    <row r="46" spans="1:3" x14ac:dyDescent="0.4">
      <c r="A46" s="4">
        <v>1943</v>
      </c>
      <c r="B46" s="4">
        <v>18.8</v>
      </c>
      <c r="C46" s="5">
        <f t="shared" si="0"/>
        <v>6.3940000000000001</v>
      </c>
    </row>
    <row r="47" spans="1:3" x14ac:dyDescent="0.4">
      <c r="A47" s="4">
        <v>1944</v>
      </c>
      <c r="B47" s="4">
        <v>18.8</v>
      </c>
      <c r="C47" s="5">
        <f t="shared" si="0"/>
        <v>6.3940000000000001</v>
      </c>
    </row>
    <row r="48" spans="1:3" x14ac:dyDescent="0.4">
      <c r="A48" s="4">
        <v>1945</v>
      </c>
      <c r="B48" s="4">
        <v>18.8</v>
      </c>
      <c r="C48" s="5">
        <f t="shared" si="0"/>
        <v>6.3940000000000001</v>
      </c>
    </row>
    <row r="49" spans="1:3" x14ac:dyDescent="0.4">
      <c r="A49" s="4">
        <v>1946</v>
      </c>
      <c r="B49" s="4">
        <v>18.8</v>
      </c>
      <c r="C49" s="5">
        <f t="shared" si="0"/>
        <v>6.3940000000000001</v>
      </c>
    </row>
    <row r="50" spans="1:3" x14ac:dyDescent="0.4">
      <c r="A50" s="4">
        <v>1947</v>
      </c>
      <c r="B50" s="4">
        <v>18.8</v>
      </c>
      <c r="C50" s="5">
        <f t="shared" si="0"/>
        <v>6.3940000000000001</v>
      </c>
    </row>
    <row r="51" spans="1:3" x14ac:dyDescent="0.4">
      <c r="A51" s="4">
        <v>1948</v>
      </c>
      <c r="B51" s="4">
        <v>18.8</v>
      </c>
      <c r="C51" s="5">
        <f t="shared" si="0"/>
        <v>6.3940000000000001</v>
      </c>
    </row>
    <row r="52" spans="1:3" x14ac:dyDescent="0.4">
      <c r="A52" s="4">
        <v>1949</v>
      </c>
      <c r="B52" s="4">
        <v>18.8</v>
      </c>
      <c r="C52" s="5">
        <f t="shared" si="0"/>
        <v>6.3940000000000001</v>
      </c>
    </row>
    <row r="53" spans="1:3" x14ac:dyDescent="0.4">
      <c r="A53" s="4">
        <v>1950</v>
      </c>
      <c r="B53" s="4">
        <v>18.8</v>
      </c>
      <c r="C53" s="5">
        <f t="shared" si="0"/>
        <v>6.3940000000000001</v>
      </c>
    </row>
    <row r="54" spans="1:3" x14ac:dyDescent="0.4">
      <c r="A54" s="4">
        <v>1951</v>
      </c>
      <c r="B54" s="4">
        <v>18.8</v>
      </c>
      <c r="C54" s="5">
        <f t="shared" si="0"/>
        <v>6.3940000000000001</v>
      </c>
    </row>
    <row r="55" spans="1:3" x14ac:dyDescent="0.4">
      <c r="A55" s="4">
        <v>1952</v>
      </c>
      <c r="B55" s="4">
        <v>18.8</v>
      </c>
      <c r="C55" s="5">
        <f t="shared" si="0"/>
        <v>6.3940000000000001</v>
      </c>
    </row>
    <row r="56" spans="1:3" x14ac:dyDescent="0.4">
      <c r="A56" s="4">
        <v>1953</v>
      </c>
      <c r="B56" s="4">
        <v>18.8</v>
      </c>
      <c r="C56" s="5">
        <f t="shared" si="0"/>
        <v>6.3940000000000001</v>
      </c>
    </row>
    <row r="57" spans="1:3" x14ac:dyDescent="0.4">
      <c r="A57" s="4">
        <v>1954</v>
      </c>
      <c r="B57" s="4">
        <v>18.8</v>
      </c>
      <c r="C57" s="5">
        <f t="shared" si="0"/>
        <v>6.3940000000000001</v>
      </c>
    </row>
    <row r="58" spans="1:3" x14ac:dyDescent="0.4">
      <c r="A58" s="4">
        <v>1955</v>
      </c>
      <c r="B58" s="4">
        <v>18.8</v>
      </c>
      <c r="C58" s="5">
        <f t="shared" si="0"/>
        <v>6.3940000000000001</v>
      </c>
    </row>
    <row r="59" spans="1:3" x14ac:dyDescent="0.4">
      <c r="A59" s="4">
        <v>1956</v>
      </c>
      <c r="B59" s="4">
        <v>18.8</v>
      </c>
      <c r="C59" s="5">
        <f t="shared" si="0"/>
        <v>6.3940000000000001</v>
      </c>
    </row>
    <row r="60" spans="1:3" x14ac:dyDescent="0.4">
      <c r="A60" s="4">
        <v>1957</v>
      </c>
      <c r="B60" s="4">
        <v>18.8</v>
      </c>
      <c r="C60" s="5">
        <f t="shared" si="0"/>
        <v>6.3940000000000001</v>
      </c>
    </row>
    <row r="61" spans="1:3" x14ac:dyDescent="0.4">
      <c r="A61" s="4">
        <v>1958</v>
      </c>
      <c r="B61" s="4">
        <v>18.8</v>
      </c>
      <c r="C61" s="5">
        <f t="shared" si="0"/>
        <v>6.3940000000000001</v>
      </c>
    </row>
    <row r="62" spans="1:3" x14ac:dyDescent="0.4">
      <c r="A62" s="4">
        <v>1959</v>
      </c>
      <c r="B62" s="4">
        <v>18.8</v>
      </c>
      <c r="C62" s="5">
        <f t="shared" si="0"/>
        <v>6.3940000000000001</v>
      </c>
    </row>
    <row r="63" spans="1:3" x14ac:dyDescent="0.4">
      <c r="A63" s="4">
        <v>1960</v>
      </c>
      <c r="B63" s="4">
        <v>18.8</v>
      </c>
      <c r="C63" s="5">
        <f t="shared" si="0"/>
        <v>6.3940000000000001</v>
      </c>
    </row>
    <row r="64" spans="1:3" x14ac:dyDescent="0.4">
      <c r="A64" s="4">
        <v>1961</v>
      </c>
      <c r="B64" s="4">
        <v>20.8</v>
      </c>
      <c r="C64" s="5">
        <f t="shared" si="0"/>
        <v>5.7789999999999999</v>
      </c>
    </row>
    <row r="65" spans="1:3" x14ac:dyDescent="0.4">
      <c r="A65" s="4">
        <v>1962</v>
      </c>
      <c r="B65" s="4">
        <v>21.2</v>
      </c>
      <c r="C65" s="5">
        <f t="shared" si="0"/>
        <v>5.67</v>
      </c>
    </row>
    <row r="66" spans="1:3" x14ac:dyDescent="0.4">
      <c r="A66" s="4">
        <v>1963</v>
      </c>
      <c r="B66" s="4">
        <v>21.8</v>
      </c>
      <c r="C66" s="5">
        <f t="shared" si="0"/>
        <v>5.5140000000000002</v>
      </c>
    </row>
    <row r="67" spans="1:3" x14ac:dyDescent="0.4">
      <c r="A67" s="4">
        <v>1964</v>
      </c>
      <c r="B67" s="4">
        <v>22.8</v>
      </c>
      <c r="C67" s="5">
        <f t="shared" ref="C67:C125" si="1">ROUND($B$125/B67,3)</f>
        <v>5.2720000000000002</v>
      </c>
    </row>
    <row r="68" spans="1:3" x14ac:dyDescent="0.4">
      <c r="A68" s="4">
        <v>1965</v>
      </c>
      <c r="B68" s="4">
        <v>23.5</v>
      </c>
      <c r="C68" s="5">
        <f t="shared" si="1"/>
        <v>5.1150000000000002</v>
      </c>
    </row>
    <row r="69" spans="1:3" x14ac:dyDescent="0.4">
      <c r="A69" s="4">
        <v>1966</v>
      </c>
      <c r="B69" s="4">
        <v>25.2</v>
      </c>
      <c r="C69" s="5">
        <f t="shared" si="1"/>
        <v>4.7699999999999996</v>
      </c>
    </row>
    <row r="70" spans="1:3" x14ac:dyDescent="0.4">
      <c r="A70" s="4">
        <v>1967</v>
      </c>
      <c r="B70" s="4">
        <v>26.7</v>
      </c>
      <c r="C70" s="5">
        <f t="shared" si="1"/>
        <v>4.5019999999999998</v>
      </c>
    </row>
    <row r="71" spans="1:3" x14ac:dyDescent="0.4">
      <c r="A71" s="4">
        <v>1968</v>
      </c>
      <c r="B71" s="4">
        <v>27.7</v>
      </c>
      <c r="C71" s="5">
        <f t="shared" si="1"/>
        <v>4.3390000000000004</v>
      </c>
    </row>
    <row r="72" spans="1:3" x14ac:dyDescent="0.4">
      <c r="A72" s="4">
        <v>1969</v>
      </c>
      <c r="B72" s="4">
        <v>29.4</v>
      </c>
      <c r="C72" s="5">
        <f t="shared" si="1"/>
        <v>4.0880000000000001</v>
      </c>
    </row>
    <row r="73" spans="1:3" x14ac:dyDescent="0.4">
      <c r="A73" s="4">
        <v>1970</v>
      </c>
      <c r="B73" s="4">
        <v>31.3</v>
      </c>
      <c r="C73" s="5">
        <f t="shared" si="1"/>
        <v>3.84</v>
      </c>
    </row>
    <row r="74" spans="1:3" x14ac:dyDescent="0.4">
      <c r="A74" s="4">
        <v>1971</v>
      </c>
      <c r="B74" s="4">
        <v>31.7</v>
      </c>
      <c r="C74" s="5">
        <f t="shared" si="1"/>
        <v>3.7919999999999998</v>
      </c>
    </row>
    <row r="75" spans="1:3" x14ac:dyDescent="0.4">
      <c r="A75" s="4">
        <v>1972</v>
      </c>
      <c r="B75" s="4">
        <v>34.6</v>
      </c>
      <c r="C75" s="5">
        <f t="shared" si="1"/>
        <v>3.4740000000000002</v>
      </c>
    </row>
    <row r="76" spans="1:3" x14ac:dyDescent="0.4">
      <c r="A76" s="4">
        <v>1973</v>
      </c>
      <c r="B76" s="4">
        <v>43.7</v>
      </c>
      <c r="C76" s="5">
        <f t="shared" si="1"/>
        <v>2.7509999999999999</v>
      </c>
    </row>
    <row r="77" spans="1:3" x14ac:dyDescent="0.4">
      <c r="A77" s="4">
        <v>1974</v>
      </c>
      <c r="B77" s="4">
        <v>51.8</v>
      </c>
      <c r="C77" s="5">
        <f t="shared" si="1"/>
        <v>2.3199999999999998</v>
      </c>
    </row>
    <row r="78" spans="1:3" x14ac:dyDescent="0.4">
      <c r="A78" s="4">
        <v>1975</v>
      </c>
      <c r="B78" s="4">
        <v>52.4</v>
      </c>
      <c r="C78" s="5">
        <f t="shared" si="1"/>
        <v>2.294</v>
      </c>
    </row>
    <row r="79" spans="1:3" x14ac:dyDescent="0.4">
      <c r="A79" s="4">
        <v>1976</v>
      </c>
      <c r="B79" s="4">
        <v>56.8</v>
      </c>
      <c r="C79" s="5">
        <f t="shared" si="1"/>
        <v>2.1160000000000001</v>
      </c>
    </row>
    <row r="80" spans="1:3" x14ac:dyDescent="0.4">
      <c r="A80" s="4">
        <v>1977</v>
      </c>
      <c r="B80" s="4">
        <v>59.2</v>
      </c>
      <c r="C80" s="5">
        <f t="shared" si="1"/>
        <v>2.0299999999999998</v>
      </c>
    </row>
    <row r="81" spans="1:3" x14ac:dyDescent="0.4">
      <c r="A81" s="4">
        <v>1978</v>
      </c>
      <c r="B81" s="4">
        <v>62.4</v>
      </c>
      <c r="C81" s="5">
        <f t="shared" si="1"/>
        <v>1.9259999999999999</v>
      </c>
    </row>
    <row r="82" spans="1:3" x14ac:dyDescent="0.4">
      <c r="A82" s="4">
        <v>1979</v>
      </c>
      <c r="B82" s="4">
        <v>69.2</v>
      </c>
      <c r="C82" s="5">
        <f t="shared" si="1"/>
        <v>1.7370000000000001</v>
      </c>
    </row>
    <row r="83" spans="1:3" x14ac:dyDescent="0.4">
      <c r="A83" s="4">
        <v>1980</v>
      </c>
      <c r="B83" s="4">
        <v>75.400000000000006</v>
      </c>
      <c r="C83" s="5">
        <f t="shared" si="1"/>
        <v>1.5940000000000001</v>
      </c>
    </row>
    <row r="84" spans="1:3" x14ac:dyDescent="0.4">
      <c r="A84" s="4">
        <v>1981</v>
      </c>
      <c r="B84" s="4">
        <v>75.7</v>
      </c>
      <c r="C84" s="5">
        <f t="shared" si="1"/>
        <v>1.5880000000000001</v>
      </c>
    </row>
    <row r="85" spans="1:3" x14ac:dyDescent="0.4">
      <c r="A85" s="4">
        <v>1982</v>
      </c>
      <c r="B85" s="4">
        <v>75.900000000000006</v>
      </c>
      <c r="C85" s="5">
        <f t="shared" si="1"/>
        <v>1.5840000000000001</v>
      </c>
    </row>
    <row r="86" spans="1:3" x14ac:dyDescent="0.4">
      <c r="A86" s="4">
        <v>1983</v>
      </c>
      <c r="B86" s="4">
        <v>75.900000000000006</v>
      </c>
      <c r="C86" s="5">
        <f t="shared" si="1"/>
        <v>1.5840000000000001</v>
      </c>
    </row>
    <row r="87" spans="1:3" x14ac:dyDescent="0.4">
      <c r="A87" s="4">
        <v>1984</v>
      </c>
      <c r="B87" s="4">
        <v>77.599999999999994</v>
      </c>
      <c r="C87" s="5">
        <f t="shared" si="1"/>
        <v>1.5489999999999999</v>
      </c>
    </row>
    <row r="88" spans="1:3" x14ac:dyDescent="0.4">
      <c r="A88" s="4">
        <v>1985</v>
      </c>
      <c r="B88" s="4">
        <v>77.2</v>
      </c>
      <c r="C88" s="5">
        <f t="shared" si="1"/>
        <v>1.5569999999999999</v>
      </c>
    </row>
    <row r="89" spans="1:3" x14ac:dyDescent="0.4">
      <c r="A89" s="4">
        <v>1986</v>
      </c>
      <c r="B89" s="4">
        <v>76.7</v>
      </c>
      <c r="C89" s="5">
        <f t="shared" si="1"/>
        <v>1.5669999999999999</v>
      </c>
    </row>
    <row r="90" spans="1:3" x14ac:dyDescent="0.4">
      <c r="A90" s="4">
        <v>1987</v>
      </c>
      <c r="B90" s="4">
        <v>78.099999999999994</v>
      </c>
      <c r="C90" s="5">
        <f t="shared" si="1"/>
        <v>1.5389999999999999</v>
      </c>
    </row>
    <row r="91" spans="1:3" x14ac:dyDescent="0.4">
      <c r="A91" s="4">
        <v>1988</v>
      </c>
      <c r="B91" s="4">
        <v>79.599999999999994</v>
      </c>
      <c r="C91" s="5">
        <f t="shared" si="1"/>
        <v>1.51</v>
      </c>
    </row>
    <row r="92" spans="1:3" x14ac:dyDescent="0.4">
      <c r="A92" s="4">
        <v>1989</v>
      </c>
      <c r="B92" s="4">
        <v>83.8</v>
      </c>
      <c r="C92" s="5">
        <f t="shared" si="1"/>
        <v>1.4339999999999999</v>
      </c>
    </row>
    <row r="93" spans="1:3" x14ac:dyDescent="0.4">
      <c r="A93" s="4">
        <v>1990</v>
      </c>
      <c r="B93" s="4">
        <v>86.7</v>
      </c>
      <c r="C93" s="5">
        <f t="shared" si="1"/>
        <v>1.3859999999999999</v>
      </c>
    </row>
    <row r="94" spans="1:3" x14ac:dyDescent="0.4">
      <c r="A94" s="4">
        <v>1991</v>
      </c>
      <c r="B94" s="4">
        <v>88.9</v>
      </c>
      <c r="C94" s="5">
        <f t="shared" si="1"/>
        <v>1.3520000000000001</v>
      </c>
    </row>
    <row r="95" spans="1:3" x14ac:dyDescent="0.4">
      <c r="A95" s="4">
        <v>1992</v>
      </c>
      <c r="B95" s="4">
        <v>90.1</v>
      </c>
      <c r="C95" s="5">
        <f t="shared" si="1"/>
        <v>1.3340000000000001</v>
      </c>
    </row>
    <row r="96" spans="1:3" x14ac:dyDescent="0.4">
      <c r="A96" s="4">
        <v>1993</v>
      </c>
      <c r="B96" s="4">
        <v>90.6</v>
      </c>
      <c r="C96" s="5">
        <f t="shared" si="1"/>
        <v>1.327</v>
      </c>
    </row>
    <row r="97" spans="1:3" x14ac:dyDescent="0.4">
      <c r="A97" s="4">
        <v>1994</v>
      </c>
      <c r="B97" s="4">
        <v>90.9</v>
      </c>
      <c r="C97" s="5">
        <f t="shared" si="1"/>
        <v>1.3220000000000001</v>
      </c>
    </row>
    <row r="98" spans="1:3" x14ac:dyDescent="0.4">
      <c r="A98" s="4">
        <v>1995</v>
      </c>
      <c r="B98" s="4">
        <v>91</v>
      </c>
      <c r="C98" s="5">
        <f t="shared" si="1"/>
        <v>1.321</v>
      </c>
    </row>
    <row r="99" spans="1:3" x14ac:dyDescent="0.4">
      <c r="A99" s="4">
        <v>1996</v>
      </c>
      <c r="B99" s="4">
        <v>91.2</v>
      </c>
      <c r="C99" s="5">
        <f t="shared" si="1"/>
        <v>1.3180000000000001</v>
      </c>
    </row>
    <row r="100" spans="1:3" x14ac:dyDescent="0.4">
      <c r="A100" s="4">
        <v>1997</v>
      </c>
      <c r="B100" s="4">
        <v>91.9</v>
      </c>
      <c r="C100" s="5">
        <f t="shared" si="1"/>
        <v>1.3080000000000001</v>
      </c>
    </row>
    <row r="101" spans="1:3" x14ac:dyDescent="0.4">
      <c r="A101" s="4">
        <v>1998</v>
      </c>
      <c r="B101" s="4">
        <v>90.2</v>
      </c>
      <c r="C101" s="5">
        <f t="shared" si="1"/>
        <v>1.333</v>
      </c>
    </row>
    <row r="102" spans="1:3" x14ac:dyDescent="0.4">
      <c r="A102" s="4">
        <v>1999</v>
      </c>
      <c r="B102" s="4">
        <v>89.3</v>
      </c>
      <c r="C102" s="5">
        <f t="shared" si="1"/>
        <v>1.3460000000000001</v>
      </c>
    </row>
    <row r="103" spans="1:3" x14ac:dyDescent="0.4">
      <c r="A103" s="4">
        <v>2000</v>
      </c>
      <c r="B103" s="4">
        <v>89.5</v>
      </c>
      <c r="C103" s="5">
        <f t="shared" si="1"/>
        <v>1.343</v>
      </c>
    </row>
    <row r="104" spans="1:3" x14ac:dyDescent="0.4">
      <c r="A104" s="4">
        <v>2001</v>
      </c>
      <c r="B104" s="4">
        <v>88</v>
      </c>
      <c r="C104" s="5">
        <f t="shared" si="1"/>
        <v>1.3660000000000001</v>
      </c>
    </row>
    <row r="105" spans="1:3" x14ac:dyDescent="0.4">
      <c r="A105" s="4">
        <v>2002</v>
      </c>
      <c r="B105" s="4">
        <v>87.1</v>
      </c>
      <c r="C105" s="5">
        <f t="shared" si="1"/>
        <v>1.38</v>
      </c>
    </row>
    <row r="106" spans="1:3" x14ac:dyDescent="0.4">
      <c r="A106" s="4">
        <v>2003</v>
      </c>
      <c r="B106" s="4">
        <v>87.6</v>
      </c>
      <c r="C106" s="5">
        <f t="shared" si="1"/>
        <v>1.3720000000000001</v>
      </c>
    </row>
    <row r="107" spans="1:3" x14ac:dyDescent="0.4">
      <c r="A107" s="4">
        <v>2004</v>
      </c>
      <c r="B107" s="4">
        <v>88.6</v>
      </c>
      <c r="C107" s="5">
        <f t="shared" si="1"/>
        <v>1.357</v>
      </c>
    </row>
    <row r="108" spans="1:3" x14ac:dyDescent="0.4">
      <c r="A108" s="4">
        <v>2005</v>
      </c>
      <c r="B108" s="4">
        <v>89.7</v>
      </c>
      <c r="C108" s="5">
        <f t="shared" si="1"/>
        <v>1.34</v>
      </c>
    </row>
    <row r="109" spans="1:3" x14ac:dyDescent="0.4">
      <c r="A109" s="4">
        <v>2006</v>
      </c>
      <c r="B109" s="4">
        <v>91.5</v>
      </c>
      <c r="C109" s="5">
        <f t="shared" si="1"/>
        <v>1.3140000000000001</v>
      </c>
    </row>
    <row r="110" spans="1:3" x14ac:dyDescent="0.4">
      <c r="A110" s="4">
        <v>2007</v>
      </c>
      <c r="B110" s="4">
        <v>93.8</v>
      </c>
      <c r="C110" s="5">
        <f t="shared" si="1"/>
        <v>1.2809999999999999</v>
      </c>
    </row>
    <row r="111" spans="1:3" x14ac:dyDescent="0.4">
      <c r="A111" s="4">
        <v>2008</v>
      </c>
      <c r="B111" s="4">
        <v>96.8</v>
      </c>
      <c r="C111" s="5">
        <f t="shared" si="1"/>
        <v>1.242</v>
      </c>
    </row>
    <row r="112" spans="1:3" x14ac:dyDescent="0.4">
      <c r="A112" s="4">
        <v>2009</v>
      </c>
      <c r="B112" s="4">
        <v>93.4</v>
      </c>
      <c r="C112" s="5">
        <f t="shared" si="1"/>
        <v>1.2869999999999999</v>
      </c>
    </row>
    <row r="113" spans="1:3" x14ac:dyDescent="0.4">
      <c r="A113" s="4">
        <v>2010</v>
      </c>
      <c r="B113" s="4">
        <v>93.5</v>
      </c>
      <c r="C113" s="5">
        <f t="shared" si="1"/>
        <v>1.286</v>
      </c>
    </row>
    <row r="114" spans="1:3" x14ac:dyDescent="0.4">
      <c r="A114" s="4">
        <v>2011</v>
      </c>
      <c r="B114" s="4">
        <v>94.7</v>
      </c>
      <c r="C114" s="5">
        <f t="shared" si="1"/>
        <v>1.2689999999999999</v>
      </c>
    </row>
    <row r="115" spans="1:3" x14ac:dyDescent="0.4">
      <c r="A115" s="4">
        <v>2012</v>
      </c>
      <c r="B115" s="4">
        <v>94.1</v>
      </c>
      <c r="C115" s="5">
        <f t="shared" si="1"/>
        <v>1.2769999999999999</v>
      </c>
    </row>
    <row r="116" spans="1:3" x14ac:dyDescent="0.4">
      <c r="A116" s="4">
        <v>2013</v>
      </c>
      <c r="B116" s="4">
        <v>96.5</v>
      </c>
      <c r="C116" s="5">
        <f t="shared" si="1"/>
        <v>1.246</v>
      </c>
    </row>
    <row r="117" spans="1:3" x14ac:dyDescent="0.4">
      <c r="A117" s="4">
        <v>2014</v>
      </c>
      <c r="B117" s="4">
        <v>99.8</v>
      </c>
      <c r="C117" s="5">
        <f t="shared" si="1"/>
        <v>1.204</v>
      </c>
    </row>
    <row r="118" spans="1:3" x14ac:dyDescent="0.4">
      <c r="A118" s="4">
        <v>2015</v>
      </c>
      <c r="B118" s="4">
        <v>100</v>
      </c>
      <c r="C118" s="5">
        <f t="shared" si="1"/>
        <v>1.202</v>
      </c>
    </row>
    <row r="119" spans="1:3" x14ac:dyDescent="0.4">
      <c r="A119" s="4">
        <v>2016</v>
      </c>
      <c r="B119" s="4">
        <v>100.3</v>
      </c>
      <c r="C119" s="5">
        <f t="shared" si="1"/>
        <v>1.198</v>
      </c>
    </row>
    <row r="120" spans="1:3" x14ac:dyDescent="0.4">
      <c r="A120" s="4">
        <v>2017</v>
      </c>
      <c r="B120" s="4">
        <v>102.3</v>
      </c>
      <c r="C120" s="5">
        <f t="shared" si="1"/>
        <v>1.175</v>
      </c>
    </row>
    <row r="121" spans="1:3" x14ac:dyDescent="0.4">
      <c r="A121" s="4">
        <v>2018</v>
      </c>
      <c r="B121" s="4">
        <v>105.6</v>
      </c>
      <c r="C121" s="5">
        <f t="shared" si="1"/>
        <v>1.1379999999999999</v>
      </c>
    </row>
    <row r="122" spans="1:3" x14ac:dyDescent="0.4">
      <c r="A122" s="4">
        <v>2019</v>
      </c>
      <c r="B122" s="4">
        <v>108</v>
      </c>
      <c r="C122" s="5">
        <f t="shared" si="1"/>
        <v>1.113</v>
      </c>
    </row>
    <row r="123" spans="1:3" x14ac:dyDescent="0.4">
      <c r="A123" s="4">
        <v>2020</v>
      </c>
      <c r="B123" s="4">
        <v>108</v>
      </c>
      <c r="C123" s="5">
        <f t="shared" si="1"/>
        <v>1.113</v>
      </c>
    </row>
    <row r="124" spans="1:3" x14ac:dyDescent="0.4">
      <c r="A124" s="4">
        <v>2021</v>
      </c>
      <c r="B124" s="4">
        <v>113.2</v>
      </c>
      <c r="C124" s="5">
        <f t="shared" si="1"/>
        <v>1.0620000000000001</v>
      </c>
    </row>
    <row r="125" spans="1:3" x14ac:dyDescent="0.4">
      <c r="A125" s="4">
        <v>2022</v>
      </c>
      <c r="B125" s="4">
        <v>120.2</v>
      </c>
      <c r="C125" s="5">
        <f t="shared" si="1"/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2024-03-15T00:58:11Z</dcterms:created>
  <dcterms:modified xsi:type="dcterms:W3CDTF">2024-03-25T03:20:13Z</dcterms:modified>
</cp:coreProperties>
</file>