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 codeName="ThisWorkbook" defaultThemeVersion="124226"/>
  <xr:revisionPtr revIDLastSave="0" documentId="13_ncr:1_{3CC60F6C-3ABA-4ACC-A2B0-6293C0F0BB35}" xr6:coauthVersionLast="47" xr6:coauthVersionMax="47" xr10:uidLastSave="{00000000-0000-0000-0000-000000000000}"/>
  <bookViews>
    <workbookView xWindow="-110" yWindow="-110" windowWidth="19420" windowHeight="10420" tabRatio="807" xr2:uid="{00000000-000D-0000-FFFF-FFFF00000000}"/>
  </bookViews>
  <sheets>
    <sheet name="中扉" sheetId="6" r:id="rId1"/>
    <sheet name="P20" sheetId="25" r:id="rId2"/>
    <sheet name="P21" sheetId="26" r:id="rId3"/>
    <sheet name="P22" sheetId="27" r:id="rId4"/>
    <sheet name="P23" sheetId="28" r:id="rId5"/>
    <sheet name="P24" sheetId="29" r:id="rId6"/>
    <sheet name="P25" sheetId="30" r:id="rId7"/>
    <sheet name="P26 " sheetId="79" r:id="rId8"/>
    <sheet name="P27" sheetId="78" r:id="rId9"/>
    <sheet name="P28" sheetId="59" r:id="rId10"/>
    <sheet name="P29 (比率)" sheetId="83" r:id="rId11"/>
    <sheet name="P30" sheetId="76" r:id="rId12"/>
    <sheet name="P31" sheetId="75" r:id="rId13"/>
    <sheet name="P32" sheetId="74" r:id="rId14"/>
    <sheet name="P33" sheetId="73" r:id="rId15"/>
  </sheets>
  <definedNames>
    <definedName name="_xlnm.Print_Area" localSheetId="1">'P20'!$A$1:$BB$12</definedName>
    <definedName name="_xlnm.Print_Area" localSheetId="3">'P22'!$A$1:$Q$22</definedName>
    <definedName name="_xlnm.Print_Area" localSheetId="4">'P23'!$A$1:$AD$22</definedName>
    <definedName name="_xlnm.Print_Area" localSheetId="5">'P24'!$A$1:$Y$25</definedName>
    <definedName name="_xlnm.Print_Area" localSheetId="6">'P25'!$A$1:$AI$31</definedName>
    <definedName name="_xlnm.Print_Area" localSheetId="7">'P26 '!$A$1:$R$25</definedName>
    <definedName name="_xlnm.Print_Area" localSheetId="9">'P28'!$A$1:$J$52</definedName>
    <definedName name="_xlnm.Print_Area" localSheetId="10">'P29 (比率)'!$A$1:$K$34</definedName>
    <definedName name="_xlnm.Print_Area" localSheetId="11">'P30'!$A$1:$DB$56</definedName>
    <definedName name="_xlnm.Print_Area" localSheetId="14">'P33'!$A$1:$L$50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83" l="1"/>
  <c r="H22" i="83"/>
  <c r="F22" i="83"/>
  <c r="D22" i="83"/>
  <c r="B22" i="83"/>
  <c r="J20" i="83"/>
  <c r="H20" i="83"/>
  <c r="F20" i="83"/>
  <c r="D20" i="83"/>
  <c r="B20" i="83"/>
  <c r="J6" i="83"/>
  <c r="H6" i="83"/>
  <c r="F6" i="83"/>
  <c r="D6" i="83"/>
  <c r="B6" i="83"/>
  <c r="E16" i="83" l="1"/>
  <c r="E12" i="83"/>
  <c r="E8" i="83"/>
  <c r="E13" i="83"/>
  <c r="E15" i="83"/>
  <c r="E11" i="83"/>
  <c r="E7" i="83"/>
  <c r="E17" i="83"/>
  <c r="E14" i="83"/>
  <c r="E10" i="83"/>
  <c r="E9" i="83"/>
  <c r="I33" i="83"/>
  <c r="I29" i="83"/>
  <c r="I25" i="83"/>
  <c r="I32" i="83"/>
  <c r="I28" i="83"/>
  <c r="I24" i="83"/>
  <c r="I26" i="83"/>
  <c r="I31" i="83"/>
  <c r="I27" i="83"/>
  <c r="I23" i="83"/>
  <c r="I30" i="83"/>
  <c r="F35" i="83"/>
  <c r="G17" i="83"/>
  <c r="G13" i="83"/>
  <c r="G8" i="83"/>
  <c r="G14" i="83"/>
  <c r="G16" i="83"/>
  <c r="G12" i="83"/>
  <c r="G7" i="83"/>
  <c r="G9" i="83"/>
  <c r="G15" i="83"/>
  <c r="G11" i="83"/>
  <c r="G10" i="83"/>
  <c r="C30" i="83"/>
  <c r="C26" i="83"/>
  <c r="C33" i="83"/>
  <c r="C29" i="83"/>
  <c r="C25" i="83"/>
  <c r="C31" i="83"/>
  <c r="C23" i="83"/>
  <c r="C32" i="83"/>
  <c r="C28" i="83"/>
  <c r="C24" i="83"/>
  <c r="C27" i="83"/>
  <c r="K33" i="83"/>
  <c r="K29" i="83"/>
  <c r="K25" i="83"/>
  <c r="K32" i="83"/>
  <c r="K28" i="83"/>
  <c r="K24" i="83"/>
  <c r="K26" i="83"/>
  <c r="K31" i="83"/>
  <c r="K27" i="83"/>
  <c r="K23" i="83"/>
  <c r="K30" i="83"/>
  <c r="H35" i="83"/>
  <c r="I16" i="83"/>
  <c r="I12" i="83"/>
  <c r="I8" i="83"/>
  <c r="I13" i="83"/>
  <c r="I15" i="83"/>
  <c r="I11" i="83"/>
  <c r="I7" i="83"/>
  <c r="I17" i="83"/>
  <c r="I14" i="83"/>
  <c r="I10" i="83"/>
  <c r="I9" i="83"/>
  <c r="E33" i="83"/>
  <c r="E29" i="83"/>
  <c r="E25" i="83"/>
  <c r="E32" i="83"/>
  <c r="E28" i="83"/>
  <c r="E24" i="83"/>
  <c r="E30" i="83"/>
  <c r="E31" i="83"/>
  <c r="E27" i="83"/>
  <c r="E23" i="83"/>
  <c r="E26" i="83"/>
  <c r="B35" i="83"/>
  <c r="C17" i="83"/>
  <c r="C13" i="83"/>
  <c r="C9" i="83"/>
  <c r="C14" i="83"/>
  <c r="C16" i="83"/>
  <c r="C12" i="83"/>
  <c r="C8" i="83"/>
  <c r="C15" i="83"/>
  <c r="C11" i="83"/>
  <c r="C7" i="83"/>
  <c r="C10" i="83"/>
  <c r="J35" i="83"/>
  <c r="K17" i="83"/>
  <c r="K13" i="83"/>
  <c r="K9" i="83"/>
  <c r="K14" i="83"/>
  <c r="K16" i="83"/>
  <c r="K12" i="83"/>
  <c r="K8" i="83"/>
  <c r="K15" i="83"/>
  <c r="K11" i="83"/>
  <c r="K7" i="83"/>
  <c r="K10" i="83"/>
  <c r="G33" i="83"/>
  <c r="G29" i="83"/>
  <c r="G25" i="83"/>
  <c r="G26" i="83"/>
  <c r="G32" i="83"/>
  <c r="G28" i="83"/>
  <c r="G24" i="83"/>
  <c r="G30" i="83"/>
  <c r="G31" i="83"/>
  <c r="G27" i="83"/>
  <c r="G23" i="83"/>
  <c r="G22" i="83" s="1"/>
  <c r="D35" i="83"/>
  <c r="E22" i="83" l="1"/>
  <c r="C6" i="83"/>
  <c r="G6" i="83"/>
  <c r="C22" i="83"/>
  <c r="I22" i="83"/>
  <c r="K6" i="83"/>
  <c r="I6" i="83"/>
  <c r="K22" i="83"/>
  <c r="E6" i="83"/>
  <c r="AG15" i="30"/>
  <c r="AG14" i="30"/>
  <c r="AX10" i="25"/>
  <c r="AX9" i="25"/>
  <c r="AX8" i="25"/>
  <c r="P5" i="79" l="1"/>
  <c r="M5" i="79"/>
  <c r="J5" i="79"/>
  <c r="G5" i="79"/>
  <c r="D5" i="79"/>
  <c r="AH22" i="30"/>
  <c r="AG22" i="30"/>
  <c r="AE22" i="30"/>
  <c r="AD22" i="30"/>
  <c r="AA22" i="30"/>
  <c r="AB22" i="30"/>
  <c r="S22" i="30"/>
  <c r="R22" i="30"/>
  <c r="W7" i="29"/>
  <c r="V7" i="29"/>
  <c r="U7" i="29"/>
  <c r="T7" i="29"/>
  <c r="S7" i="29"/>
  <c r="R7" i="29"/>
  <c r="P7" i="29"/>
  <c r="O7" i="29"/>
  <c r="N7" i="29"/>
  <c r="M7" i="29"/>
  <c r="L7" i="29"/>
  <c r="J7" i="29"/>
  <c r="I7" i="29"/>
  <c r="H7" i="29"/>
  <c r="G7" i="29"/>
  <c r="F7" i="29"/>
  <c r="D7" i="29"/>
  <c r="Z5" i="28"/>
  <c r="W5" i="28"/>
  <c r="T5" i="28"/>
  <c r="Q5" i="28"/>
  <c r="N5" i="28"/>
  <c r="H5" i="28"/>
  <c r="G5" i="28"/>
  <c r="F5" i="28"/>
  <c r="E5" i="28"/>
  <c r="D5" i="28"/>
  <c r="Q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P6" i="26"/>
  <c r="O6" i="26"/>
  <c r="N6" i="26"/>
  <c r="M6" i="26"/>
  <c r="L6" i="26"/>
  <c r="I6" i="26"/>
  <c r="J6" i="26" s="1"/>
  <c r="G6" i="26"/>
  <c r="E6" i="26"/>
  <c r="D6" i="26"/>
  <c r="Q6" i="26" l="1"/>
  <c r="AX11" i="25"/>
  <c r="AG7" i="25"/>
  <c r="AA7" i="25"/>
  <c r="AV7" i="25"/>
  <c r="AP7" i="25"/>
  <c r="AJ7" i="25"/>
  <c r="AD7" i="25"/>
  <c r="X7" i="25"/>
  <c r="U7" i="25"/>
  <c r="R7" i="25"/>
  <c r="O7" i="25"/>
  <c r="AW9" i="25" l="1"/>
  <c r="AW8" i="25"/>
  <c r="AW10" i="25"/>
  <c r="AX7" i="25"/>
  <c r="AR7" i="25"/>
  <c r="AG13" i="30" l="1"/>
  <c r="J16" i="26"/>
  <c r="AY10" i="25" l="1"/>
  <c r="AY9" i="25"/>
  <c r="AY8" i="25"/>
  <c r="AY11" i="25"/>
  <c r="AY7" i="25" l="1"/>
  <c r="AZ8" i="25" s="1"/>
  <c r="K16" i="79"/>
  <c r="O21" i="79" s="1"/>
  <c r="O18" i="79" l="1"/>
  <c r="O23" i="79"/>
  <c r="O22" i="79"/>
  <c r="AZ10" i="25"/>
  <c r="AZ9" i="25"/>
  <c r="O19" i="79"/>
  <c r="O24" i="79"/>
  <c r="O20" i="79"/>
  <c r="O25" i="79"/>
  <c r="O17" i="79"/>
  <c r="AZ11" i="25" l="1"/>
  <c r="O16" i="79"/>
  <c r="Q24" i="78" l="1"/>
  <c r="Q25" i="78"/>
  <c r="Q23" i="78"/>
  <c r="M24" i="78"/>
  <c r="G24" i="78" s="1"/>
  <c r="M25" i="78"/>
  <c r="G25" i="78" s="1"/>
  <c r="M23" i="78"/>
  <c r="G23" i="78" s="1"/>
  <c r="K24" i="78"/>
  <c r="K25" i="78"/>
  <c r="K23" i="78"/>
  <c r="K22" i="78" s="1"/>
  <c r="Q16" i="78"/>
  <c r="Q17" i="78"/>
  <c r="Q18" i="78"/>
  <c r="Q19" i="78"/>
  <c r="Q20" i="78"/>
  <c r="Q21" i="78"/>
  <c r="Q15" i="78"/>
  <c r="M16" i="78"/>
  <c r="G16" i="78" s="1"/>
  <c r="M17" i="78"/>
  <c r="G17" i="78" s="1"/>
  <c r="M18" i="78"/>
  <c r="G18" i="78" s="1"/>
  <c r="M19" i="78"/>
  <c r="M20" i="78"/>
  <c r="G20" i="78" s="1"/>
  <c r="M21" i="78"/>
  <c r="G21" i="78" s="1"/>
  <c r="M15" i="78"/>
  <c r="K16" i="78"/>
  <c r="K17" i="78"/>
  <c r="K18" i="78"/>
  <c r="K19" i="78"/>
  <c r="K20" i="78"/>
  <c r="K21" i="78"/>
  <c r="K15" i="78"/>
  <c r="AY22" i="78"/>
  <c r="AV22" i="78"/>
  <c r="AT22" i="78"/>
  <c r="AQ25" i="78"/>
  <c r="AQ24" i="78"/>
  <c r="AQ23" i="78"/>
  <c r="AF25" i="78"/>
  <c r="AF24" i="78"/>
  <c r="AF23" i="78"/>
  <c r="AN22" i="78"/>
  <c r="AK22" i="78"/>
  <c r="AI22" i="78"/>
  <c r="AC22" i="78"/>
  <c r="Z22" i="78"/>
  <c r="X22" i="78"/>
  <c r="U24" i="78"/>
  <c r="U25" i="78"/>
  <c r="U23" i="78"/>
  <c r="K14" i="78" l="1"/>
  <c r="K13" i="78" s="1"/>
  <c r="G19" i="78"/>
  <c r="Q14" i="78"/>
  <c r="AQ22" i="78"/>
  <c r="M14" i="78"/>
  <c r="Q22" i="78"/>
  <c r="U22" i="78"/>
  <c r="G22" i="78"/>
  <c r="M22" i="78"/>
  <c r="AF22" i="78"/>
  <c r="G15" i="78"/>
  <c r="G14" i="78" s="1"/>
  <c r="G13" i="78" s="1"/>
  <c r="Q13" i="78" l="1"/>
  <c r="M13" i="78"/>
  <c r="AY14" i="78" l="1"/>
  <c r="AY13" i="78" s="1"/>
  <c r="AV14" i="78"/>
  <c r="AV13" i="78" s="1"/>
  <c r="AT14" i="78"/>
  <c r="AT13" i="78" s="1"/>
  <c r="AN14" i="78"/>
  <c r="AN13" i="78" s="1"/>
  <c r="AK14" i="78"/>
  <c r="AK13" i="78" s="1"/>
  <c r="AI14" i="78"/>
  <c r="AI13" i="78" s="1"/>
  <c r="AQ21" i="78"/>
  <c r="AQ20" i="78"/>
  <c r="AQ19" i="78"/>
  <c r="AQ18" i="78"/>
  <c r="AQ17" i="78"/>
  <c r="AQ16" i="78"/>
  <c r="AQ15" i="78"/>
  <c r="AF21" i="78"/>
  <c r="AF20" i="78"/>
  <c r="AF19" i="78"/>
  <c r="AF18" i="78"/>
  <c r="AF17" i="78"/>
  <c r="AF16" i="78"/>
  <c r="AF15" i="78"/>
  <c r="U16" i="78"/>
  <c r="U17" i="78"/>
  <c r="U18" i="78"/>
  <c r="U19" i="78"/>
  <c r="U20" i="78"/>
  <c r="U21" i="78"/>
  <c r="U15" i="78"/>
  <c r="AC14" i="78"/>
  <c r="AC13" i="78" s="1"/>
  <c r="Z14" i="78"/>
  <c r="Z13" i="78" s="1"/>
  <c r="X14" i="78"/>
  <c r="X13" i="78" s="1"/>
  <c r="U14" i="78" l="1"/>
  <c r="U13" i="78" s="1"/>
  <c r="AQ14" i="78"/>
  <c r="AQ13" i="78" s="1"/>
  <c r="AF14" i="78"/>
  <c r="AF13" i="78" s="1"/>
  <c r="AG5" i="78"/>
  <c r="G5" i="78"/>
  <c r="D5" i="78" l="1"/>
  <c r="O47" i="76"/>
  <c r="W47" i="76"/>
  <c r="AE47" i="76"/>
  <c r="AM47" i="76"/>
  <c r="G47" i="76"/>
  <c r="CS32" i="76"/>
  <c r="CX6" i="76"/>
  <c r="CI6" i="76"/>
  <c r="CN21" i="76" s="1"/>
  <c r="CD6" i="76"/>
  <c r="BY6" i="76"/>
  <c r="BT6" i="76"/>
  <c r="BO6" i="76"/>
  <c r="BJ6" i="76"/>
  <c r="BE6" i="76"/>
  <c r="AZ6" i="76"/>
  <c r="AU6" i="76"/>
  <c r="AP6" i="76"/>
  <c r="AK6" i="76"/>
  <c r="AF6" i="76"/>
  <c r="AA6" i="76"/>
  <c r="V6" i="76"/>
  <c r="Q6" i="76"/>
  <c r="L6" i="76"/>
  <c r="G6" i="76"/>
  <c r="CS40" i="76"/>
  <c r="CS39" i="76"/>
  <c r="CS38" i="76"/>
  <c r="CS33" i="76"/>
  <c r="CS31" i="76"/>
  <c r="CS27" i="76"/>
  <c r="CS26" i="76"/>
  <c r="CS25" i="76"/>
  <c r="CS21" i="76"/>
  <c r="CS20" i="76"/>
  <c r="CS19" i="76"/>
  <c r="CS15" i="76"/>
  <c r="CS14" i="76"/>
  <c r="CS13" i="76"/>
  <c r="CS12" i="76"/>
  <c r="CS11" i="76"/>
  <c r="CS10" i="76"/>
  <c r="CS9" i="76"/>
  <c r="CS8" i="76"/>
  <c r="CS7" i="76"/>
  <c r="CN18" i="76" l="1"/>
  <c r="CN38" i="76"/>
  <c r="CN25" i="76"/>
  <c r="CN8" i="76"/>
  <c r="CN12" i="76"/>
  <c r="CN31" i="76"/>
  <c r="CN39" i="76"/>
  <c r="CN9" i="76"/>
  <c r="CN13" i="76"/>
  <c r="CN19" i="76"/>
  <c r="CN26" i="76"/>
  <c r="CN32" i="76"/>
  <c r="CN40" i="76"/>
  <c r="CN10" i="76"/>
  <c r="CN14" i="76"/>
  <c r="CN20" i="76"/>
  <c r="CN27" i="76"/>
  <c r="CN33" i="76"/>
  <c r="CN7" i="76"/>
  <c r="CN11" i="76"/>
  <c r="CN15" i="76"/>
  <c r="CS6" i="76"/>
  <c r="AB6" i="74"/>
  <c r="U6" i="74"/>
  <c r="N6" i="74"/>
  <c r="G6" i="74"/>
  <c r="CN6" i="76" l="1"/>
  <c r="I35" i="73"/>
  <c r="G35" i="73"/>
  <c r="K34" i="73"/>
  <c r="I34" i="73"/>
  <c r="G34" i="73"/>
  <c r="E34" i="73"/>
  <c r="C34" i="73"/>
  <c r="K33" i="73"/>
  <c r="I33" i="73"/>
  <c r="G33" i="73"/>
  <c r="E33" i="73"/>
  <c r="C33" i="73"/>
  <c r="K22" i="73"/>
  <c r="I22" i="73"/>
  <c r="G22" i="73"/>
  <c r="E22" i="73"/>
  <c r="C22" i="73"/>
  <c r="K21" i="73"/>
  <c r="I21" i="73"/>
  <c r="G21" i="73"/>
  <c r="E21" i="73"/>
  <c r="C21" i="73"/>
  <c r="K16" i="73"/>
  <c r="K14" i="73" s="1"/>
  <c r="I16" i="73"/>
  <c r="G16" i="73"/>
  <c r="E16" i="73"/>
  <c r="E14" i="73" s="1"/>
  <c r="C16" i="73"/>
  <c r="C14" i="73" s="1"/>
  <c r="K15" i="73"/>
  <c r="I15" i="73"/>
  <c r="G15" i="73"/>
  <c r="G13" i="73" s="1"/>
  <c r="E15" i="73"/>
  <c r="E13" i="73" s="1"/>
  <c r="C15" i="73"/>
  <c r="I14" i="73"/>
  <c r="G14" i="73"/>
  <c r="K13" i="73"/>
  <c r="I13" i="73"/>
  <c r="C13" i="73"/>
  <c r="P22" i="27" l="1"/>
  <c r="F24" i="29" l="1"/>
  <c r="G24" i="29"/>
  <c r="H24" i="29"/>
  <c r="I24" i="29"/>
  <c r="J24" i="29"/>
  <c r="L24" i="29"/>
  <c r="M24" i="29"/>
  <c r="N24" i="29"/>
  <c r="O24" i="29"/>
  <c r="P24" i="29"/>
  <c r="R24" i="29"/>
  <c r="S24" i="29"/>
  <c r="T24" i="29"/>
  <c r="U24" i="29"/>
  <c r="V24" i="29"/>
  <c r="W24" i="29"/>
  <c r="D24" i="29"/>
  <c r="K16" i="29"/>
  <c r="Q16" i="29"/>
  <c r="X16" i="29"/>
  <c r="K17" i="29"/>
  <c r="Q17" i="29"/>
  <c r="X17" i="29"/>
  <c r="K18" i="29"/>
  <c r="Q18" i="29"/>
  <c r="X18" i="29"/>
  <c r="Z22" i="28"/>
  <c r="W22" i="28"/>
  <c r="T22" i="28"/>
  <c r="Q22" i="28"/>
  <c r="N22" i="28"/>
  <c r="E22" i="28"/>
  <c r="F22" i="28"/>
  <c r="G22" i="28"/>
  <c r="H22" i="28"/>
  <c r="D22" i="28"/>
  <c r="I14" i="28"/>
  <c r="AC14" i="28" s="1"/>
  <c r="I15" i="28"/>
  <c r="AC15" i="28" s="1"/>
  <c r="I16" i="28"/>
  <c r="AC16" i="28" s="1"/>
  <c r="I17" i="28"/>
  <c r="AC17" i="28" s="1"/>
  <c r="E22" i="27"/>
  <c r="F22" i="27"/>
  <c r="G22" i="27"/>
  <c r="H22" i="27"/>
  <c r="I22" i="27"/>
  <c r="J22" i="27"/>
  <c r="D22" i="27"/>
  <c r="M23" i="26"/>
  <c r="N23" i="26"/>
  <c r="O23" i="26"/>
  <c r="P23" i="26"/>
  <c r="L23" i="26"/>
  <c r="E23" i="26"/>
  <c r="G23" i="26"/>
  <c r="H23" i="26"/>
  <c r="I23" i="26"/>
  <c r="D23" i="26"/>
  <c r="AC22" i="28" l="1"/>
  <c r="I22" i="28"/>
  <c r="J17" i="26"/>
  <c r="Q17" i="26" s="1"/>
  <c r="J18" i="26"/>
  <c r="Q18" i="26" s="1"/>
  <c r="F16" i="26"/>
  <c r="F17" i="26"/>
  <c r="F18" i="26"/>
  <c r="Q16" i="26" l="1"/>
  <c r="Q22" i="27"/>
  <c r="AA14" i="30" l="1"/>
  <c r="AA15" i="30" s="1"/>
  <c r="AA13" i="30"/>
  <c r="X14" i="30"/>
  <c r="X15" i="30" s="1"/>
  <c r="X13" i="30"/>
  <c r="AS11" i="25" l="1"/>
  <c r="BA11" i="25" s="1"/>
  <c r="AS10" i="25"/>
  <c r="BA10" i="25" s="1"/>
  <c r="AS9" i="25"/>
  <c r="BA9" i="25" s="1"/>
  <c r="AS8" i="25"/>
  <c r="BA8" i="25" s="1"/>
  <c r="AM11" i="25"/>
  <c r="AM10" i="25"/>
  <c r="AM9" i="25"/>
  <c r="AM8" i="25"/>
  <c r="AS7" i="25" l="1"/>
  <c r="AM7" i="25"/>
  <c r="AU7" i="25" l="1"/>
  <c r="BA7" i="25"/>
  <c r="I7" i="28" l="1"/>
  <c r="I8" i="28"/>
  <c r="I9" i="28"/>
  <c r="I10" i="28"/>
  <c r="I11" i="28"/>
  <c r="I12" i="28"/>
  <c r="I13" i="28"/>
  <c r="I6" i="28"/>
  <c r="I5" i="28" s="1"/>
  <c r="Q21" i="27" l="1"/>
  <c r="P21" i="27"/>
  <c r="O21" i="27"/>
  <c r="Q20" i="27"/>
  <c r="P20" i="27"/>
  <c r="O20" i="27"/>
  <c r="Q19" i="27"/>
  <c r="P19" i="27"/>
  <c r="O19" i="27"/>
  <c r="N21" i="27"/>
  <c r="N20" i="27"/>
  <c r="L20" i="27"/>
  <c r="N19" i="27"/>
  <c r="M19" i="27"/>
  <c r="L19" i="27"/>
  <c r="J21" i="27"/>
  <c r="I21" i="27"/>
  <c r="H21" i="27"/>
  <c r="G21" i="27"/>
  <c r="F21" i="27"/>
  <c r="E21" i="27"/>
  <c r="K20" i="27"/>
  <c r="J20" i="27"/>
  <c r="I20" i="27"/>
  <c r="H20" i="27"/>
  <c r="G20" i="27"/>
  <c r="F20" i="27"/>
  <c r="E20" i="27"/>
  <c r="K19" i="27"/>
  <c r="J19" i="27"/>
  <c r="I19" i="27"/>
  <c r="H19" i="27"/>
  <c r="G19" i="27"/>
  <c r="F19" i="27"/>
  <c r="E19" i="27"/>
  <c r="D21" i="27"/>
  <c r="D20" i="27"/>
  <c r="D19" i="27"/>
  <c r="Y2" i="29"/>
  <c r="T2" i="28"/>
  <c r="P22" i="26" l="1"/>
  <c r="O22" i="26"/>
  <c r="N22" i="26"/>
  <c r="M22" i="26"/>
  <c r="L22" i="26"/>
  <c r="P21" i="26"/>
  <c r="O21" i="26"/>
  <c r="N21" i="26"/>
  <c r="M21" i="26"/>
  <c r="L21" i="26"/>
  <c r="P20" i="26"/>
  <c r="O20" i="26"/>
  <c r="N20" i="26"/>
  <c r="M20" i="26"/>
  <c r="L20" i="26"/>
  <c r="G20" i="26"/>
  <c r="H20" i="26"/>
  <c r="I20" i="26"/>
  <c r="G21" i="26"/>
  <c r="H21" i="26"/>
  <c r="I21" i="26"/>
  <c r="G22" i="26"/>
  <c r="H22" i="26"/>
  <c r="I22" i="26"/>
  <c r="E20" i="26"/>
  <c r="E21" i="26"/>
  <c r="E22" i="26"/>
  <c r="D22" i="26"/>
  <c r="D21" i="26"/>
  <c r="D20" i="26"/>
  <c r="AU11" i="25"/>
  <c r="AU10" i="25"/>
  <c r="AU8" i="25"/>
  <c r="AR11" i="25"/>
  <c r="AR10" i="25"/>
  <c r="AR9" i="25"/>
  <c r="AR8" i="25"/>
  <c r="AQ10" i="25"/>
  <c r="AD14" i="30"/>
  <c r="AD15" i="30" s="1"/>
  <c r="AD13" i="30"/>
  <c r="X9" i="29"/>
  <c r="X10" i="29"/>
  <c r="X11" i="29"/>
  <c r="X12" i="29"/>
  <c r="X13" i="29"/>
  <c r="X14" i="29"/>
  <c r="X15" i="29"/>
  <c r="X23" i="29" s="1"/>
  <c r="X19" i="29"/>
  <c r="X24" i="29" s="1"/>
  <c r="X8" i="29"/>
  <c r="Q9" i="29"/>
  <c r="Q10" i="29"/>
  <c r="Q11" i="29"/>
  <c r="Q12" i="29"/>
  <c r="Q13" i="29"/>
  <c r="Q14" i="29"/>
  <c r="Q15" i="29"/>
  <c r="Q23" i="29" s="1"/>
  <c r="Q19" i="29"/>
  <c r="Q24" i="29" s="1"/>
  <c r="Q8" i="29"/>
  <c r="K9" i="29"/>
  <c r="K10" i="29"/>
  <c r="K11" i="29"/>
  <c r="K12" i="29"/>
  <c r="K13" i="29"/>
  <c r="K14" i="29"/>
  <c r="K15" i="29"/>
  <c r="K23" i="29" s="1"/>
  <c r="K19" i="29"/>
  <c r="K24" i="29" s="1"/>
  <c r="K8" i="29"/>
  <c r="K7" i="29" s="1"/>
  <c r="W23" i="29"/>
  <c r="V23" i="29"/>
  <c r="U23" i="29"/>
  <c r="T23" i="29"/>
  <c r="S23" i="29"/>
  <c r="R23" i="29"/>
  <c r="P23" i="29"/>
  <c r="O23" i="29"/>
  <c r="N23" i="29"/>
  <c r="M23" i="29"/>
  <c r="L23" i="29"/>
  <c r="J23" i="29"/>
  <c r="I23" i="29"/>
  <c r="H23" i="29"/>
  <c r="G23" i="29"/>
  <c r="F23" i="29"/>
  <c r="W22" i="29"/>
  <c r="V22" i="29"/>
  <c r="U22" i="29"/>
  <c r="T22" i="29"/>
  <c r="S22" i="29"/>
  <c r="R22" i="29"/>
  <c r="P22" i="29"/>
  <c r="O22" i="29"/>
  <c r="N22" i="29"/>
  <c r="M22" i="29"/>
  <c r="L22" i="29"/>
  <c r="J22" i="29"/>
  <c r="I22" i="29"/>
  <c r="H22" i="29"/>
  <c r="G22" i="29"/>
  <c r="F22" i="29"/>
  <c r="W21" i="29"/>
  <c r="V21" i="29"/>
  <c r="U21" i="29"/>
  <c r="T21" i="29"/>
  <c r="S21" i="29"/>
  <c r="R21" i="29"/>
  <c r="P21" i="29"/>
  <c r="O21" i="29"/>
  <c r="N21" i="29"/>
  <c r="M21" i="29"/>
  <c r="L21" i="29"/>
  <c r="J21" i="29"/>
  <c r="I21" i="29"/>
  <c r="H21" i="29"/>
  <c r="G21" i="29"/>
  <c r="F21" i="29"/>
  <c r="D23" i="29"/>
  <c r="D22" i="29"/>
  <c r="D21" i="29"/>
  <c r="AC7" i="28"/>
  <c r="AC8" i="28"/>
  <c r="AC9" i="28"/>
  <c r="AC10" i="28"/>
  <c r="AC11" i="28"/>
  <c r="AC12" i="28"/>
  <c r="AC13" i="28"/>
  <c r="AC21" i="28" s="1"/>
  <c r="AC6" i="28"/>
  <c r="Z21" i="28"/>
  <c r="Z20" i="28"/>
  <c r="Z19" i="28"/>
  <c r="W21" i="28"/>
  <c r="W20" i="28"/>
  <c r="W19" i="28"/>
  <c r="T21" i="28"/>
  <c r="T20" i="28"/>
  <c r="T19" i="28"/>
  <c r="Q21" i="28"/>
  <c r="Q20" i="28"/>
  <c r="H21" i="28"/>
  <c r="G21" i="28"/>
  <c r="F21" i="28"/>
  <c r="E21" i="28"/>
  <c r="D21" i="28"/>
  <c r="H20" i="28"/>
  <c r="G20" i="28"/>
  <c r="F20" i="28"/>
  <c r="E20" i="28"/>
  <c r="D20" i="28"/>
  <c r="H19" i="28"/>
  <c r="G19" i="28"/>
  <c r="F19" i="28"/>
  <c r="E19" i="28"/>
  <c r="D19" i="28"/>
  <c r="I21" i="28"/>
  <c r="I20" i="28"/>
  <c r="I19" i="28"/>
  <c r="N21" i="28"/>
  <c r="N20" i="28"/>
  <c r="N19" i="28"/>
  <c r="J8" i="26"/>
  <c r="Q8" i="26" s="1"/>
  <c r="J9" i="26"/>
  <c r="Q9" i="26" s="1"/>
  <c r="J10" i="26"/>
  <c r="Q10" i="26" s="1"/>
  <c r="J11" i="26"/>
  <c r="Q11" i="26" s="1"/>
  <c r="J12" i="26"/>
  <c r="Q12" i="26" s="1"/>
  <c r="J13" i="26"/>
  <c r="Q13" i="26" s="1"/>
  <c r="J14" i="26"/>
  <c r="Q14" i="26" s="1"/>
  <c r="Q22" i="26" s="1"/>
  <c r="J15" i="26"/>
  <c r="J7" i="26"/>
  <c r="Q7" i="26" s="1"/>
  <c r="F8" i="26"/>
  <c r="F9" i="26"/>
  <c r="F10" i="26"/>
  <c r="F11" i="26"/>
  <c r="F12" i="26"/>
  <c r="F13" i="26"/>
  <c r="F14" i="26"/>
  <c r="F22" i="26" s="1"/>
  <c r="F15" i="26"/>
  <c r="F23" i="26" s="1"/>
  <c r="F7" i="26"/>
  <c r="AD23" i="28"/>
  <c r="Q19" i="28"/>
  <c r="F6" i="26" l="1"/>
  <c r="AC5" i="28"/>
  <c r="Q7" i="29"/>
  <c r="X7" i="29"/>
  <c r="Q15" i="26"/>
  <c r="Q23" i="26" s="1"/>
  <c r="J23" i="26"/>
  <c r="X22" i="29"/>
  <c r="Q22" i="29"/>
  <c r="AC20" i="28"/>
  <c r="J22" i="26"/>
  <c r="F20" i="26"/>
  <c r="F21" i="26"/>
  <c r="AT10" i="25"/>
  <c r="AQ8" i="25"/>
  <c r="AT9" i="25"/>
  <c r="AU9" i="25"/>
  <c r="AQ9" i="25"/>
  <c r="J20" i="26"/>
  <c r="K22" i="29"/>
  <c r="Q21" i="29"/>
  <c r="AT8" i="25"/>
  <c r="J21" i="26"/>
  <c r="X21" i="29"/>
  <c r="K21" i="29"/>
  <c r="AC19" i="28"/>
  <c r="Q21" i="26"/>
  <c r="Q20" i="26"/>
  <c r="AQ11" i="25" l="1"/>
  <c r="AT11" i="25"/>
  <c r="AW11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4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一般+上場</t>
        </r>
      </text>
    </comment>
  </commentList>
</comments>
</file>

<file path=xl/sharedStrings.xml><?xml version="1.0" encoding="utf-8"?>
<sst xmlns="http://schemas.openxmlformats.org/spreadsheetml/2006/main" count="913" uniqueCount="461">
  <si>
    <t>計</t>
  </si>
  <si>
    <t>均等割</t>
  </si>
  <si>
    <t>納　　税
義務者数</t>
    <phoneticPr fontId="2"/>
  </si>
  <si>
    <t>構　成　比</t>
    <phoneticPr fontId="2"/>
  </si>
  <si>
    <t>前　年　比</t>
    <phoneticPr fontId="2"/>
  </si>
  <si>
    <t>給与所得</t>
  </si>
  <si>
    <t>営業等所得</t>
  </si>
  <si>
    <t>農業所得</t>
  </si>
  <si>
    <t>その他の所得</t>
  </si>
  <si>
    <t>合計</t>
  </si>
  <si>
    <t>所得税の納税義務</t>
  </si>
  <si>
    <t>総所得金額</t>
  </si>
  <si>
    <t>　700万円を超え
　　　1,000万円以下</t>
    <rPh sb="7" eb="8">
      <t>コ</t>
    </rPh>
    <rPh sb="20" eb="22">
      <t>イカ</t>
    </rPh>
    <phoneticPr fontId="2"/>
  </si>
  <si>
    <t>　550万円を超え
　　　　700万円以下</t>
    <rPh sb="7" eb="8">
      <t>コ</t>
    </rPh>
    <rPh sb="19" eb="21">
      <t>イカ</t>
    </rPh>
    <phoneticPr fontId="2"/>
  </si>
  <si>
    <t>　400万円を超え
　　　　550万円以下</t>
    <rPh sb="7" eb="8">
      <t>コ</t>
    </rPh>
    <rPh sb="19" eb="21">
      <t>イカ</t>
    </rPh>
    <phoneticPr fontId="2"/>
  </si>
  <si>
    <t>　300万円を超え
　　　　400万円以下</t>
    <rPh sb="7" eb="8">
      <t>コ</t>
    </rPh>
    <rPh sb="19" eb="21">
      <t>イカ</t>
    </rPh>
    <phoneticPr fontId="2"/>
  </si>
  <si>
    <t>　200万円を超え
　　　　300万円以下</t>
    <rPh sb="7" eb="8">
      <t>コ</t>
    </rPh>
    <rPh sb="19" eb="21">
      <t>イカ</t>
    </rPh>
    <phoneticPr fontId="2"/>
  </si>
  <si>
    <t>　100万円を超え
　　　　200万円以下</t>
    <rPh sb="7" eb="8">
      <t>コ</t>
    </rPh>
    <rPh sb="19" eb="21">
      <t>イカ</t>
    </rPh>
    <phoneticPr fontId="2"/>
  </si>
  <si>
    <t>　　　　　　年度等
　所得区分</t>
    <rPh sb="13" eb="15">
      <t>ショトク</t>
    </rPh>
    <phoneticPr fontId="2"/>
  </si>
  <si>
    <t>１　個人市民税</t>
  </si>
  <si>
    <t>２　法人市民税</t>
  </si>
  <si>
    <t>３　軽自動車税</t>
  </si>
  <si>
    <t>４　市たばこ税</t>
  </si>
  <si>
    <t>５　鉱　産　税</t>
  </si>
  <si>
    <t>６　入　湯　税</t>
  </si>
  <si>
    <t>７　事業所税</t>
  </si>
  <si>
    <t>８　公簿・公図閲覧数</t>
  </si>
  <si>
    <t>９　評価額等通知書申請件数（土地・家屋）</t>
  </si>
  <si>
    <t>10　証　　　明</t>
  </si>
  <si>
    <t>所　　　　　得　　　　　控　　　　　除　　　　　額</t>
    <rPh sb="0" eb="1">
      <t>トコロ</t>
    </rPh>
    <rPh sb="6" eb="7">
      <t>トク</t>
    </rPh>
    <rPh sb="12" eb="13">
      <t>ヒカエ</t>
    </rPh>
    <rPh sb="18" eb="19">
      <t>ジョ</t>
    </rPh>
    <rPh sb="24" eb="25">
      <t>ガク</t>
    </rPh>
    <phoneticPr fontId="2"/>
  </si>
  <si>
    <t>社会保険料</t>
  </si>
  <si>
    <t>生命保険料</t>
  </si>
  <si>
    <t>勤労学生</t>
  </si>
  <si>
    <t>所得控除額（つづき）</t>
  </si>
  <si>
    <t>課　　　　　税　　　　　標　　　　　準　　　　　額</t>
    <rPh sb="0" eb="1">
      <t>カ</t>
    </rPh>
    <rPh sb="6" eb="7">
      <t>ゼイ</t>
    </rPh>
    <rPh sb="12" eb="13">
      <t>ヒョウ</t>
    </rPh>
    <rPh sb="18" eb="19">
      <t>ジュン</t>
    </rPh>
    <rPh sb="24" eb="25">
      <t>ガク</t>
    </rPh>
    <phoneticPr fontId="2"/>
  </si>
  <si>
    <t>　　　　　　　区　分
 課税標準額の段階</t>
    <phoneticPr fontId="2"/>
  </si>
  <si>
    <t>雑　損</t>
    <phoneticPr fontId="2"/>
  </si>
  <si>
    <t>医 療 費</t>
    <phoneticPr fontId="2"/>
  </si>
  <si>
    <t>障 害 者</t>
    <phoneticPr fontId="2"/>
  </si>
  <si>
    <t>寡　婦</t>
    <phoneticPr fontId="2"/>
  </si>
  <si>
    <t>配 偶 者</t>
    <phoneticPr fontId="2"/>
  </si>
  <si>
    <t>扶 　養</t>
    <phoneticPr fontId="2"/>
  </si>
  <si>
    <t>配偶者及
び扶養親
族のうち
同居特障
加 算 分</t>
    <phoneticPr fontId="2"/>
  </si>
  <si>
    <t>　 10万円以下の金額</t>
    <phoneticPr fontId="2"/>
  </si>
  <si>
    <t>　 10万円を超え
　　　　100万円以下</t>
    <phoneticPr fontId="2"/>
  </si>
  <si>
    <t>合　　　　　計</t>
    <phoneticPr fontId="2"/>
  </si>
  <si>
    <t>基   礎</t>
    <phoneticPr fontId="2"/>
  </si>
  <si>
    <t>総所得金額
に係るもの</t>
    <phoneticPr fontId="2"/>
  </si>
  <si>
    <t>山林所得
金 額 に
係るもの</t>
    <phoneticPr fontId="2"/>
  </si>
  <si>
    <t>退職所得
金 額 に
係るもの</t>
    <phoneticPr fontId="2"/>
  </si>
  <si>
    <t xml:space="preserve">
小　　　計
(a)</t>
    <phoneticPr fontId="2"/>
  </si>
  <si>
    <t>土地等に係る
事業所得等の
金額に係るもの</t>
    <phoneticPr fontId="2"/>
  </si>
  <si>
    <t>分離長期譲渡
所得金額に
係るもの</t>
    <phoneticPr fontId="2"/>
  </si>
  <si>
    <t>分離短期譲渡
所得金額に
係るもの</t>
    <phoneticPr fontId="2"/>
  </si>
  <si>
    <t>株式等に係る
譲渡所得等の
金額に係るもの</t>
    <phoneticPr fontId="2"/>
  </si>
  <si>
    <t>税額控除額</t>
    <rPh sb="0" eb="2">
      <t>ゼイガク</t>
    </rPh>
    <rPh sb="2" eb="4">
      <t>コウジョ</t>
    </rPh>
    <rPh sb="4" eb="5">
      <t>ガク</t>
    </rPh>
    <phoneticPr fontId="2"/>
  </si>
  <si>
    <t xml:space="preserve">
配当割額
の控除額
</t>
    <rPh sb="1" eb="3">
      <t>ハイトウ</t>
    </rPh>
    <rPh sb="3" eb="4">
      <t>ワリ</t>
    </rPh>
    <rPh sb="4" eb="5">
      <t>ガク</t>
    </rPh>
    <rPh sb="7" eb="9">
      <t>コウジョ</t>
    </rPh>
    <rPh sb="9" eb="10">
      <t>ガク</t>
    </rPh>
    <phoneticPr fontId="2"/>
  </si>
  <si>
    <t>所得割額</t>
  </si>
  <si>
    <t>調整
控除</t>
    <rPh sb="0" eb="2">
      <t>チョウセイ</t>
    </rPh>
    <rPh sb="3" eb="5">
      <t>コウジョ</t>
    </rPh>
    <phoneticPr fontId="2"/>
  </si>
  <si>
    <t>配当
控除</t>
    <rPh sb="0" eb="2">
      <t>ハイトウ</t>
    </rPh>
    <rPh sb="3" eb="5">
      <t>コウジョ</t>
    </rPh>
    <phoneticPr fontId="2"/>
  </si>
  <si>
    <t>住宅借入金等特別控除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phoneticPr fontId="2"/>
  </si>
  <si>
    <t>計</t>
    <rPh sb="0" eb="1">
      <t>ケイ</t>
    </rPh>
    <phoneticPr fontId="2"/>
  </si>
  <si>
    <t>先物取引に係る雑所得等分</t>
    <rPh sb="7" eb="8">
      <t>ザツ</t>
    </rPh>
    <phoneticPr fontId="2"/>
  </si>
  <si>
    <t>あり</t>
  </si>
  <si>
    <t>なし</t>
  </si>
  <si>
    <t xml:space="preserve">株式等譲渡所得割額の控除額
</t>
    <phoneticPr fontId="2"/>
  </si>
  <si>
    <t>平均
税率
(b)
―
(a)</t>
    <phoneticPr fontId="2"/>
  </si>
  <si>
    <t xml:space="preserve">
計
</t>
    <phoneticPr fontId="2"/>
  </si>
  <si>
    <t>総所得金額・山林所得金額及び退職所得金額分
(b)</t>
    <phoneticPr fontId="2"/>
  </si>
  <si>
    <t>土地等に係る事業所得等分</t>
    <phoneticPr fontId="2"/>
  </si>
  <si>
    <t xml:space="preserve">分離長期
譲　　渡
所 得 分
</t>
    <phoneticPr fontId="2"/>
  </si>
  <si>
    <t xml:space="preserve">分離短期
譲　　渡
所 得 分
</t>
    <phoneticPr fontId="2"/>
  </si>
  <si>
    <t xml:space="preserve">株式等に
係る譲渡
所得等分
</t>
    <phoneticPr fontId="2"/>
  </si>
  <si>
    <t>　　　　　　　年　度
区　分</t>
    <rPh sb="7" eb="8">
      <t>トシ</t>
    </rPh>
    <rPh sb="9" eb="10">
      <t>タビ</t>
    </rPh>
    <rPh sb="11" eb="12">
      <t>ク</t>
    </rPh>
    <rPh sb="13" eb="14">
      <t>ブン</t>
    </rPh>
    <phoneticPr fontId="2"/>
  </si>
  <si>
    <t>件数</t>
    <rPh sb="0" eb="2">
      <t>ケンスウ</t>
    </rPh>
    <phoneticPr fontId="2"/>
  </si>
  <si>
    <t>減免した税額</t>
    <rPh sb="0" eb="2">
      <t>ゲンメン</t>
    </rPh>
    <rPh sb="4" eb="6">
      <t>ゼイガク</t>
    </rPh>
    <phoneticPr fontId="2"/>
  </si>
  <si>
    <t>市・県民税総額</t>
    <rPh sb="0" eb="1">
      <t>シ</t>
    </rPh>
    <rPh sb="2" eb="5">
      <t>ケンミンゼイ</t>
    </rPh>
    <rPh sb="5" eb="7">
      <t>ソウガク</t>
    </rPh>
    <phoneticPr fontId="2"/>
  </si>
  <si>
    <t>市民税</t>
    <rPh sb="0" eb="3">
      <t>シミンゼイ</t>
    </rPh>
    <phoneticPr fontId="2"/>
  </si>
  <si>
    <t>県民税</t>
    <rPh sb="0" eb="3">
      <t>ケンミンゼイ</t>
    </rPh>
    <phoneticPr fontId="2"/>
  </si>
  <si>
    <t>あん分率</t>
    <rPh sb="2" eb="3">
      <t>ブン</t>
    </rPh>
    <rPh sb="3" eb="4">
      <t>リツ</t>
    </rPh>
    <phoneticPr fontId="2"/>
  </si>
  <si>
    <t>(注）当初調定の数値であり、滞納繰越分は除く。</t>
    <rPh sb="1" eb="2">
      <t>チュウ</t>
    </rPh>
    <rPh sb="3" eb="5">
      <t>トウショ</t>
    </rPh>
    <rPh sb="5" eb="6">
      <t>チョウ</t>
    </rPh>
    <rPh sb="6" eb="7">
      <t>サダム</t>
    </rPh>
    <rPh sb="8" eb="10">
      <t>スウチ</t>
    </rPh>
    <rPh sb="14" eb="16">
      <t>タイノウ</t>
    </rPh>
    <rPh sb="16" eb="18">
      <t>クリコシ</t>
    </rPh>
    <rPh sb="18" eb="19">
      <t>ブン</t>
    </rPh>
    <rPh sb="20" eb="21">
      <t>ノゾ</t>
    </rPh>
    <phoneticPr fontId="2"/>
  </si>
  <si>
    <t>（単位：件・千円）</t>
    <rPh sb="1" eb="3">
      <t>タンイ</t>
    </rPh>
    <rPh sb="4" eb="5">
      <t>ケン</t>
    </rPh>
    <rPh sb="6" eb="8">
      <t>センエン</t>
    </rPh>
    <phoneticPr fontId="2"/>
  </si>
  <si>
    <t>件 数</t>
    <rPh sb="0" eb="1">
      <t>ケン</t>
    </rPh>
    <rPh sb="2" eb="3">
      <t>カズ</t>
    </rPh>
    <phoneticPr fontId="2"/>
  </si>
  <si>
    <t>金　額</t>
    <rPh sb="0" eb="1">
      <t>キン</t>
    </rPh>
    <rPh sb="2" eb="3">
      <t>ガク</t>
    </rPh>
    <phoneticPr fontId="2"/>
  </si>
  <si>
    <t>地　震</t>
    <rPh sb="0" eb="1">
      <t>チ</t>
    </rPh>
    <rPh sb="2" eb="3">
      <t>シン</t>
    </rPh>
    <phoneticPr fontId="2"/>
  </si>
  <si>
    <t>水　害</t>
    <rPh sb="0" eb="1">
      <t>ミズ</t>
    </rPh>
    <rPh sb="2" eb="3">
      <t>ガイ</t>
    </rPh>
    <phoneticPr fontId="2"/>
  </si>
  <si>
    <t>大　風</t>
    <rPh sb="0" eb="1">
      <t>オオ</t>
    </rPh>
    <rPh sb="2" eb="3">
      <t>フウ</t>
    </rPh>
    <phoneticPr fontId="2"/>
  </si>
  <si>
    <t>雪　害</t>
    <rPh sb="0" eb="1">
      <t>ユキ</t>
    </rPh>
    <rPh sb="2" eb="3">
      <t>ガイ</t>
    </rPh>
    <phoneticPr fontId="2"/>
  </si>
  <si>
    <t>火　災</t>
    <rPh sb="0" eb="1">
      <t>ヒ</t>
    </rPh>
    <rPh sb="2" eb="3">
      <t>ワザワ</t>
    </rPh>
    <phoneticPr fontId="2"/>
  </si>
  <si>
    <t>害　虫</t>
    <rPh sb="0" eb="1">
      <t>ガイ</t>
    </rPh>
    <rPh sb="2" eb="3">
      <t>ムシ</t>
    </rPh>
    <phoneticPr fontId="2"/>
  </si>
  <si>
    <t>盗　難</t>
    <rPh sb="0" eb="1">
      <t>ヌス</t>
    </rPh>
    <rPh sb="2" eb="3">
      <t>ナン</t>
    </rPh>
    <phoneticPr fontId="2"/>
  </si>
  <si>
    <t>その他</t>
    <rPh sb="2" eb="3">
      <t>タ</t>
    </rPh>
    <phoneticPr fontId="2"/>
  </si>
  <si>
    <t>合　　計</t>
    <rPh sb="0" eb="1">
      <t>ゴウ</t>
    </rPh>
    <rPh sb="3" eb="4">
      <t>ケイ</t>
    </rPh>
    <phoneticPr fontId="2"/>
  </si>
  <si>
    <t>納税義務者</t>
  </si>
  <si>
    <t>法人税割額</t>
  </si>
  <si>
    <t>合　　　計</t>
    <rPh sb="0" eb="1">
      <t>ゴウ</t>
    </rPh>
    <phoneticPr fontId="2"/>
  </si>
  <si>
    <t>納税義務者数</t>
  </si>
  <si>
    <t>資本金等の額が50億円超で従業者50人超</t>
    <rPh sb="2" eb="3">
      <t>キン</t>
    </rPh>
    <phoneticPr fontId="2"/>
  </si>
  <si>
    <t>資本金等の額が10億円超50億円以下で従業
者50人超</t>
    <rPh sb="2" eb="3">
      <t>キン</t>
    </rPh>
    <phoneticPr fontId="2"/>
  </si>
  <si>
    <t>資本金等の額が10億円超で従業者50人以下</t>
    <rPh sb="2" eb="3">
      <t>キン</t>
    </rPh>
    <phoneticPr fontId="2"/>
  </si>
  <si>
    <t>資本金等の額が１億円超10億円以下で従業
者50人超</t>
    <rPh sb="2" eb="3">
      <t>キン</t>
    </rPh>
    <phoneticPr fontId="2"/>
  </si>
  <si>
    <t>資本金等の額が１億円超10億円以下で従業
者50人以下</t>
    <rPh sb="2" eb="3">
      <t>キン</t>
    </rPh>
    <phoneticPr fontId="2"/>
  </si>
  <si>
    <t>資本金等の額が1,000万円超１億円以下で
従業者50人超</t>
    <rPh sb="2" eb="3">
      <t>キン</t>
    </rPh>
    <phoneticPr fontId="2"/>
  </si>
  <si>
    <t>資本金等の額が1,000万円超１億円以下で
従業者50人以下</t>
    <rPh sb="2" eb="3">
      <t>キン</t>
    </rPh>
    <rPh sb="5" eb="6">
      <t>ガク</t>
    </rPh>
    <phoneticPr fontId="2"/>
  </si>
  <si>
    <t>資本金等の額が1,000万円以下で従業者50
人超</t>
    <rPh sb="2" eb="3">
      <t>キン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</si>
  <si>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</si>
  <si>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</si>
  <si>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</si>
  <si>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</si>
  <si>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</si>
  <si>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</si>
  <si>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</si>
  <si>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</si>
  <si>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</si>
  <si>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</si>
  <si>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</si>
  <si>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</si>
  <si>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１・７月</t>
  </si>
  <si>
    <t>２・８月</t>
  </si>
  <si>
    <t>５・11月</t>
  </si>
  <si>
    <t>６・12月</t>
  </si>
  <si>
    <t>法人数</t>
  </si>
  <si>
    <t>県　　外　　法　　人</t>
  </si>
  <si>
    <t>法人税割</t>
  </si>
  <si>
    <t>確定申告年２回</t>
  </si>
  <si>
    <t>確定申告年１回</t>
  </si>
  <si>
    <t>予定・中間申告</t>
  </si>
  <si>
    <t>過事業年度分</t>
  </si>
  <si>
    <t>更正・決定分</t>
  </si>
  <si>
    <t>調定額</t>
  </si>
  <si>
    <t>構成比</t>
  </si>
  <si>
    <t>当初比</t>
  </si>
  <si>
    <t>-</t>
  </si>
  <si>
    <t>（単位：台）</t>
  </si>
  <si>
    <t>市たばこ税</t>
  </si>
  <si>
    <t>売渡し本数</t>
  </si>
  <si>
    <t>うち旧三級品</t>
  </si>
  <si>
    <t>課税免除本数</t>
  </si>
  <si>
    <t>返還控除本数</t>
  </si>
  <si>
    <t>課税標準額</t>
  </si>
  <si>
    <t>入湯客</t>
  </si>
  <si>
    <t>従業者割</t>
  </si>
  <si>
    <t>合　　計</t>
    <rPh sb="0" eb="1">
      <t>ゴウ</t>
    </rPh>
    <phoneticPr fontId="2"/>
  </si>
  <si>
    <t>特例控除分</t>
  </si>
  <si>
    <t>人</t>
  </si>
  <si>
    <t>千円</t>
  </si>
  <si>
    <t>合　　計</t>
    <rPh sb="0" eb="1">
      <t>ア</t>
    </rPh>
    <phoneticPr fontId="2"/>
  </si>
  <si>
    <t>（単位：件）</t>
  </si>
  <si>
    <t>年　　　　度</t>
    <rPh sb="0" eb="1">
      <t>トシ</t>
    </rPh>
    <rPh sb="5" eb="6">
      <t>ド</t>
    </rPh>
    <phoneticPr fontId="2"/>
  </si>
  <si>
    <t>件　　数</t>
    <rPh sb="0" eb="1">
      <t>ケン</t>
    </rPh>
    <rPh sb="3" eb="4">
      <t>カズ</t>
    </rPh>
    <phoneticPr fontId="2"/>
  </si>
  <si>
    <t>Ⅱ　市民税・諸税・証明関係</t>
    <rPh sb="6" eb="8">
      <t>ショゼイ</t>
    </rPh>
    <rPh sb="9" eb="11">
      <t>ショウメイ</t>
    </rPh>
    <phoneticPr fontId="11"/>
  </si>
  <si>
    <t>調　定　額</t>
    <phoneticPr fontId="2"/>
  </si>
  <si>
    <t>小　　計</t>
    <phoneticPr fontId="2"/>
  </si>
  <si>
    <t xml:space="preserve">
税額
調整額
</t>
    <phoneticPr fontId="2"/>
  </si>
  <si>
    <t>寄附金税額控除</t>
    <rPh sb="0" eb="3">
      <t>キフキン</t>
    </rPh>
    <rPh sb="3" eb="5">
      <t>ゼイガク</t>
    </rPh>
    <rPh sb="5" eb="7">
      <t>コウジョ</t>
    </rPh>
    <phoneticPr fontId="2"/>
  </si>
  <si>
    <t>平成22年度</t>
    <rPh sb="0" eb="2">
      <t>ヘイセイ</t>
    </rPh>
    <rPh sb="4" eb="6">
      <t>ネンド</t>
    </rPh>
    <phoneticPr fontId="2"/>
  </si>
  <si>
    <t>(単位：法人・千円)</t>
    <rPh sb="4" eb="5">
      <t>ホウ</t>
    </rPh>
    <rPh sb="5" eb="6">
      <t>ジン</t>
    </rPh>
    <phoneticPr fontId="2"/>
  </si>
  <si>
    <t>(単位：円・法人)</t>
    <rPh sb="6" eb="7">
      <t>ホウ</t>
    </rPh>
    <rPh sb="7" eb="8">
      <t>ジン</t>
    </rPh>
    <phoneticPr fontId="2"/>
  </si>
  <si>
    <t>(単位：法人)</t>
    <rPh sb="4" eb="5">
      <t>ホウ</t>
    </rPh>
    <rPh sb="5" eb="6">
      <t>ジン</t>
    </rPh>
    <phoneticPr fontId="2"/>
  </si>
  <si>
    <t>あ　り</t>
    <phoneticPr fontId="2"/>
  </si>
  <si>
    <t>な　し</t>
    <phoneticPr fontId="2"/>
  </si>
  <si>
    <t>　200万円以下の金額</t>
    <phoneticPr fontId="2"/>
  </si>
  <si>
    <t>　200万円を超え
　　　　700万円以下</t>
    <phoneticPr fontId="2"/>
  </si>
  <si>
    <t>　700万円を超え
　　　1000万円以下</t>
    <phoneticPr fontId="2"/>
  </si>
  <si>
    <t>　1000万円を超える
　　　　　　　 金額</t>
    <phoneticPr fontId="2"/>
  </si>
  <si>
    <t>上場株式等の
配当所得金額
に係るもの</t>
    <rPh sb="0" eb="2">
      <t>ジョウジョウ</t>
    </rPh>
    <rPh sb="2" eb="4">
      <t>カブシキ</t>
    </rPh>
    <rPh sb="4" eb="5">
      <t>トウ</t>
    </rPh>
    <rPh sb="7" eb="9">
      <t>ハイトウ</t>
    </rPh>
    <rPh sb="9" eb="11">
      <t>ショトク</t>
    </rPh>
    <rPh sb="11" eb="13">
      <t>キンガク</t>
    </rPh>
    <phoneticPr fontId="2"/>
  </si>
  <si>
    <t>先物取引に
係る雑所得等の金額に係るもの</t>
    <phoneticPr fontId="2"/>
  </si>
  <si>
    <t>上場株式等の配当所得金額に係る分</t>
    <rPh sb="0" eb="2">
      <t>ジョウジョウ</t>
    </rPh>
    <rPh sb="2" eb="4">
      <t>カブシキ</t>
    </rPh>
    <rPh sb="4" eb="5">
      <t>トウ</t>
    </rPh>
    <rPh sb="6" eb="8">
      <t>ハイトウ</t>
    </rPh>
    <rPh sb="8" eb="10">
      <t>ショトク</t>
    </rPh>
    <rPh sb="10" eb="12">
      <t>キンガク</t>
    </rPh>
    <rPh sb="13" eb="14">
      <t>カカ</t>
    </rPh>
    <rPh sb="15" eb="16">
      <t>ブン</t>
    </rPh>
    <phoneticPr fontId="2"/>
  </si>
  <si>
    <t>平成23年度</t>
    <rPh sb="0" eb="2">
      <t>ヘイセイ</t>
    </rPh>
    <rPh sb="4" eb="6">
      <t>ネンド</t>
    </rPh>
    <phoneticPr fontId="2"/>
  </si>
  <si>
    <t>１　個 人 市 民 税</t>
    <phoneticPr fontId="2"/>
  </si>
  <si>
    <t>　　　　　　　区　分
 課税標準額の段階</t>
    <phoneticPr fontId="2"/>
  </si>
  <si>
    <t>納　税　義　務　者　数</t>
    <phoneticPr fontId="2"/>
  </si>
  <si>
    <t>　　　　　　　区　分
 課税標準額の段階</t>
    <phoneticPr fontId="2"/>
  </si>
  <si>
    <t>　　　　　　　区　分
 課税標準額の段階</t>
    <phoneticPr fontId="2"/>
  </si>
  <si>
    <t>算　　　　出　　　　税　　　　額</t>
    <phoneticPr fontId="2"/>
  </si>
  <si>
    <t>　 10万円以下の金額</t>
    <phoneticPr fontId="2"/>
  </si>
  <si>
    <t>　 10万円を超え
　　　　100万円以下</t>
    <phoneticPr fontId="2"/>
  </si>
  <si>
    <t>平　成　23　年　度</t>
    <phoneticPr fontId="2"/>
  </si>
  <si>
    <t>平成24年度</t>
    <rPh sb="0" eb="2">
      <t>ヘイセイ</t>
    </rPh>
    <rPh sb="4" eb="6">
      <t>ネンド</t>
    </rPh>
    <phoneticPr fontId="2"/>
  </si>
  <si>
    <t>平　成　24　年　度</t>
    <phoneticPr fontId="2"/>
  </si>
  <si>
    <t>下記以外の法人等</t>
    <rPh sb="0" eb="2">
      <t>カキ</t>
    </rPh>
    <phoneticPr fontId="2"/>
  </si>
  <si>
    <t>平　成　25　年　度</t>
    <phoneticPr fontId="2"/>
  </si>
  <si>
    <t>平成26年度</t>
    <rPh sb="0" eb="2">
      <t>ヘイセイ</t>
    </rPh>
    <rPh sb="4" eb="6">
      <t>ネンド</t>
    </rPh>
    <phoneticPr fontId="2"/>
  </si>
  <si>
    <t>平　成　26　年　度</t>
    <phoneticPr fontId="2"/>
  </si>
  <si>
    <t>平成27年度</t>
    <rPh sb="0" eb="2">
      <t>ヘイセイ</t>
    </rPh>
    <rPh sb="4" eb="6">
      <t>ネンド</t>
    </rPh>
    <phoneticPr fontId="2"/>
  </si>
  <si>
    <t>平成27年度</t>
    <phoneticPr fontId="2"/>
  </si>
  <si>
    <t>平　成　28  年　度</t>
    <phoneticPr fontId="2"/>
  </si>
  <si>
    <t>件 数</t>
  </si>
  <si>
    <t>　　　　     年度等
  区　分</t>
    <rPh sb="9" eb="11">
      <t>ネンド</t>
    </rPh>
    <rPh sb="11" eb="12">
      <t>トウ</t>
    </rPh>
    <rPh sb="15" eb="16">
      <t>ク</t>
    </rPh>
    <rPh sb="17" eb="18">
      <t>ブン</t>
    </rPh>
    <phoneticPr fontId="2"/>
  </si>
  <si>
    <t>（単位：千円・％）</t>
    <phoneticPr fontId="2"/>
  </si>
  <si>
    <t>平成28年度</t>
    <rPh sb="0" eb="2">
      <t>ヘイセイ</t>
    </rPh>
    <rPh sb="4" eb="6">
      <t>ネンド</t>
    </rPh>
    <phoneticPr fontId="2"/>
  </si>
  <si>
    <t>平成28年度</t>
    <phoneticPr fontId="2"/>
  </si>
  <si>
    <t>営 業 用(旧税率)</t>
    <rPh sb="6" eb="9">
      <t>キュウゼイリツ</t>
    </rPh>
    <phoneticPr fontId="2"/>
  </si>
  <si>
    <t>営 業 用(新税率)</t>
    <rPh sb="6" eb="7">
      <t>シン</t>
    </rPh>
    <rPh sb="7" eb="9">
      <t>ゼイリツ</t>
    </rPh>
    <phoneticPr fontId="2"/>
  </si>
  <si>
    <t>営 業 用(重課税率)</t>
    <rPh sb="6" eb="7">
      <t>ジュウ</t>
    </rPh>
    <rPh sb="7" eb="9">
      <t>カゼイ</t>
    </rPh>
    <rPh sb="8" eb="10">
      <t>ゼイリツ</t>
    </rPh>
    <phoneticPr fontId="2"/>
  </si>
  <si>
    <t>営業用(75%軽課税率)</t>
    <rPh sb="7" eb="8">
      <t>ケイ</t>
    </rPh>
    <rPh sb="8" eb="10">
      <t>カゼイ</t>
    </rPh>
    <rPh sb="10" eb="11">
      <t>リツ</t>
    </rPh>
    <phoneticPr fontId="2"/>
  </si>
  <si>
    <t>営業用(50%軽課税率)</t>
    <rPh sb="7" eb="8">
      <t>ケイ</t>
    </rPh>
    <rPh sb="8" eb="10">
      <t>カゼイ</t>
    </rPh>
    <rPh sb="10" eb="11">
      <t>リツ</t>
    </rPh>
    <phoneticPr fontId="2"/>
  </si>
  <si>
    <t>営業用(25%軽課税率)</t>
    <rPh sb="7" eb="8">
      <t>ケイ</t>
    </rPh>
    <rPh sb="8" eb="10">
      <t>カゼイ</t>
    </rPh>
    <rPh sb="10" eb="11">
      <t>リツ</t>
    </rPh>
    <phoneticPr fontId="2"/>
  </si>
  <si>
    <t>自 家 用(旧税率)</t>
    <rPh sb="0" eb="1">
      <t>ジ</t>
    </rPh>
    <rPh sb="2" eb="3">
      <t>イエ</t>
    </rPh>
    <rPh sb="6" eb="7">
      <t>キュウ</t>
    </rPh>
    <rPh sb="7" eb="9">
      <t>ゼイリツ</t>
    </rPh>
    <phoneticPr fontId="2"/>
  </si>
  <si>
    <t>自 家 用(新税率)</t>
    <rPh sb="0" eb="1">
      <t>ジ</t>
    </rPh>
    <rPh sb="2" eb="3">
      <t>イエ</t>
    </rPh>
    <rPh sb="6" eb="7">
      <t>シン</t>
    </rPh>
    <rPh sb="7" eb="9">
      <t>ゼイリツ</t>
    </rPh>
    <phoneticPr fontId="2"/>
  </si>
  <si>
    <t>自 家 用(重課税率)</t>
    <rPh sb="0" eb="1">
      <t>ジ</t>
    </rPh>
    <rPh sb="2" eb="3">
      <t>イエ</t>
    </rPh>
    <rPh sb="6" eb="7">
      <t>ジュウ</t>
    </rPh>
    <rPh sb="7" eb="9">
      <t>カゼイ</t>
    </rPh>
    <rPh sb="8" eb="10">
      <t>ゼイリツ</t>
    </rPh>
    <phoneticPr fontId="2"/>
  </si>
  <si>
    <t>自家用(75%軽課税率)</t>
    <rPh sb="0" eb="2">
      <t>ジカ</t>
    </rPh>
    <rPh sb="7" eb="8">
      <t>ケイ</t>
    </rPh>
    <rPh sb="8" eb="10">
      <t>カゼイ</t>
    </rPh>
    <rPh sb="10" eb="11">
      <t>リツ</t>
    </rPh>
    <phoneticPr fontId="2"/>
  </si>
  <si>
    <t>自家用(50%軽課税率)</t>
    <rPh sb="0" eb="2">
      <t>ジカ</t>
    </rPh>
    <rPh sb="7" eb="8">
      <t>ケイ</t>
    </rPh>
    <rPh sb="8" eb="10">
      <t>カゼイ</t>
    </rPh>
    <rPh sb="10" eb="11">
      <t>リツ</t>
    </rPh>
    <phoneticPr fontId="2"/>
  </si>
  <si>
    <t>自家用(25%軽課税率)</t>
    <rPh sb="0" eb="2">
      <t>ジカ</t>
    </rPh>
    <rPh sb="7" eb="8">
      <t>ケイ</t>
    </rPh>
    <rPh sb="8" eb="10">
      <t>カゼイ</t>
    </rPh>
    <rPh sb="10" eb="11">
      <t>リツ</t>
    </rPh>
    <phoneticPr fontId="2"/>
  </si>
  <si>
    <t>　(1)　調　　定　　額</t>
    <phoneticPr fontId="2"/>
  </si>
  <si>
    <t>区　　　分</t>
    <phoneticPr fontId="2"/>
  </si>
  <si>
    <t>(単位：千本・千円)</t>
    <phoneticPr fontId="2"/>
  </si>
  <si>
    <t>(注)　滞納繰越分は除く。</t>
    <phoneticPr fontId="2"/>
  </si>
  <si>
    <t>(単位：人・千円)</t>
    <phoneticPr fontId="2"/>
  </si>
  <si>
    <t>（注）１　滞納繰越分は除く｡（　）中は実人員を示す。</t>
    <phoneticPr fontId="2"/>
  </si>
  <si>
    <t>納税義務者</t>
    <phoneticPr fontId="2"/>
  </si>
  <si>
    <t>事業所床面積
又は給与総額</t>
    <phoneticPr fontId="2"/>
  </si>
  <si>
    <t>課 税 標 準
（減 免 額）</t>
    <phoneticPr fontId="2"/>
  </si>
  <si>
    <t>人</t>
    <phoneticPr fontId="2"/>
  </si>
  <si>
    <t>(注）滞納繰越分は除く｡（　）中は実人員を示す。</t>
    <phoneticPr fontId="2"/>
  </si>
  <si>
    <t>８　公簿・公図閲覧数</t>
    <phoneticPr fontId="2"/>
  </si>
  <si>
    <t>(単位：件)</t>
    <phoneticPr fontId="2"/>
  </si>
  <si>
    <t>※主な税制改正</t>
    <rPh sb="1" eb="2">
      <t>オモ</t>
    </rPh>
    <rPh sb="3" eb="5">
      <t>ゼイセイ</t>
    </rPh>
    <rPh sb="5" eb="7">
      <t>カイセイ</t>
    </rPh>
    <phoneticPr fontId="2"/>
  </si>
  <si>
    <t>平成24年 4月1日以後に開始する事業年度から，法人税率引下げ（30.0% ⇒ 25.5%）</t>
    <rPh sb="0" eb="2">
      <t>ヘイセイ</t>
    </rPh>
    <rPh sb="4" eb="5">
      <t>ネン</t>
    </rPh>
    <rPh sb="7" eb="8">
      <t>ツキ</t>
    </rPh>
    <rPh sb="9" eb="10">
      <t>ニチ</t>
    </rPh>
    <rPh sb="10" eb="12">
      <t>イゴ</t>
    </rPh>
    <rPh sb="13" eb="15">
      <t>カイシ</t>
    </rPh>
    <rPh sb="17" eb="19">
      <t>ジギョウ</t>
    </rPh>
    <rPh sb="19" eb="21">
      <t>ネンド</t>
    </rPh>
    <rPh sb="24" eb="26">
      <t>ホウジン</t>
    </rPh>
    <rPh sb="26" eb="28">
      <t>ゼイリツ</t>
    </rPh>
    <rPh sb="28" eb="29">
      <t>ヒ</t>
    </rPh>
    <rPh sb="29" eb="30">
      <t>サ</t>
    </rPh>
    <phoneticPr fontId="2"/>
  </si>
  <si>
    <t>平成26年10月1日以後に開始する事業年度から，法人税割税率引下げ（14.7% ⇒ 12.1%）及び（特例：13.5% ⇒ 10.9%）</t>
    <rPh sb="0" eb="2">
      <t>ヘイセイ</t>
    </rPh>
    <rPh sb="4" eb="5">
      <t>ネン</t>
    </rPh>
    <rPh sb="7" eb="8">
      <t>ツキ</t>
    </rPh>
    <rPh sb="9" eb="10">
      <t>ニチ</t>
    </rPh>
    <rPh sb="10" eb="12">
      <t>イゴ</t>
    </rPh>
    <rPh sb="13" eb="15">
      <t>カイシ</t>
    </rPh>
    <rPh sb="17" eb="19">
      <t>ジギョウ</t>
    </rPh>
    <rPh sb="19" eb="21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</si>
  <si>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</si>
  <si>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平成29年度</t>
    <phoneticPr fontId="2"/>
  </si>
  <si>
    <t>平成27年 4月1日以後に開始する事業年度から，法人税率引下げ（25.5% ⇒ 23.9%）</t>
    <rPh sb="0" eb="2">
      <t>ヘイセイ</t>
    </rPh>
    <rPh sb="4" eb="5">
      <t>ネン</t>
    </rPh>
    <rPh sb="7" eb="8">
      <t>ツキ</t>
    </rPh>
    <rPh sb="9" eb="10">
      <t>ニチ</t>
    </rPh>
    <rPh sb="10" eb="12">
      <t>イゴ</t>
    </rPh>
    <rPh sb="13" eb="15">
      <t>カイシ</t>
    </rPh>
    <rPh sb="17" eb="19">
      <t>ジギョウ</t>
    </rPh>
    <rPh sb="19" eb="21">
      <t>ネンド</t>
    </rPh>
    <rPh sb="24" eb="26">
      <t>ホウジン</t>
    </rPh>
    <rPh sb="26" eb="28">
      <t>ゼイリツ</t>
    </rPh>
    <rPh sb="28" eb="29">
      <t>ヒ</t>
    </rPh>
    <rPh sb="29" eb="30">
      <t>サ</t>
    </rPh>
    <phoneticPr fontId="2"/>
  </si>
  <si>
    <t>平　成　30  年　度</t>
    <phoneticPr fontId="2"/>
  </si>
  <si>
    <t>平成30年度</t>
    <rPh sb="0" eb="2">
      <t>ヘイセイ</t>
    </rPh>
    <rPh sb="4" eb="6">
      <t>ネンド</t>
    </rPh>
    <phoneticPr fontId="2"/>
  </si>
  <si>
    <t>平成30年度</t>
    <phoneticPr fontId="2"/>
  </si>
  <si>
    <t>台　数</t>
    <phoneticPr fontId="2"/>
  </si>
  <si>
    <t>当　　初</t>
    <phoneticPr fontId="2"/>
  </si>
  <si>
    <t>(単位：台・千円・％)</t>
    <phoneticPr fontId="2"/>
  </si>
  <si>
    <t>６</t>
    <phoneticPr fontId="2"/>
  </si>
  <si>
    <t>入湯税</t>
    <phoneticPr fontId="2"/>
  </si>
  <si>
    <t xml:space="preserve">              　　 年　度
 区　分  </t>
    <phoneticPr fontId="2"/>
  </si>
  <si>
    <t>平成28年 4月1日以後に開始する事業年度から，法人税率引下げ(23.9％ ⇒ 23.4％)</t>
    <rPh sb="24" eb="26">
      <t>ホウジン</t>
    </rPh>
    <rPh sb="26" eb="28">
      <t>ゼイリツ</t>
    </rPh>
    <rPh sb="28" eb="29">
      <t>ヒ</t>
    </rPh>
    <rPh sb="29" eb="30">
      <t>サ</t>
    </rPh>
    <phoneticPr fontId="2"/>
  </si>
  <si>
    <t>（6）事業種目別法人税割調定額の推移</t>
    <rPh sb="3" eb="5">
      <t>ジギョウ</t>
    </rPh>
    <rPh sb="5" eb="7">
      <t>シュモク</t>
    </rPh>
    <rPh sb="7" eb="8">
      <t>ベツ</t>
    </rPh>
    <rPh sb="8" eb="11">
      <t>ホウジンゼイ</t>
    </rPh>
    <rPh sb="11" eb="12">
      <t>ワリ</t>
    </rPh>
    <rPh sb="12" eb="15">
      <t>チョウテイガク</t>
    </rPh>
    <rPh sb="16" eb="18">
      <t>スイイ</t>
    </rPh>
    <phoneticPr fontId="19"/>
  </si>
  <si>
    <t>令　和　元　年　度</t>
    <rPh sb="0" eb="1">
      <t>レイ</t>
    </rPh>
    <rPh sb="2" eb="3">
      <t>ワ</t>
    </rPh>
    <rPh sb="4" eb="5">
      <t>モト</t>
    </rPh>
    <phoneticPr fontId="2"/>
  </si>
  <si>
    <t>令和元年度</t>
    <rPh sb="0" eb="2">
      <t>トシカズ</t>
    </rPh>
    <rPh sb="2" eb="3">
      <t>モト</t>
    </rPh>
    <rPh sb="3" eb="5">
      <t>ネンド</t>
    </rPh>
    <phoneticPr fontId="2"/>
  </si>
  <si>
    <t>令和元年度</t>
    <rPh sb="0" eb="1">
      <t>レイ</t>
    </rPh>
    <rPh sb="1" eb="2">
      <t>ワ</t>
    </rPh>
    <rPh sb="2" eb="3">
      <t>モト</t>
    </rPh>
    <phoneticPr fontId="2"/>
  </si>
  <si>
    <t>平成30年 4月1日以後に開始する事業年度から，法人税率引下げ(23.4％ ⇒ 23.2％)</t>
    <rPh sb="24" eb="26">
      <t>ホウジン</t>
    </rPh>
    <rPh sb="26" eb="28">
      <t>ゼイリツ</t>
    </rPh>
    <rPh sb="28" eb="29">
      <t>ヒ</t>
    </rPh>
    <rPh sb="29" eb="30">
      <t>サ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</si>
  <si>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</si>
  <si>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トシカズ</t>
    </rPh>
    <rPh sb="3" eb="5">
      <t>ネンド</t>
    </rPh>
    <phoneticPr fontId="2"/>
  </si>
  <si>
    <t>令和2年度</t>
    <rPh sb="0" eb="1">
      <t>レイ</t>
    </rPh>
    <rPh sb="1" eb="2">
      <t>ワ</t>
    </rPh>
    <phoneticPr fontId="2"/>
  </si>
  <si>
    <t>令　和　元　年　度</t>
    <rPh sb="0" eb="1">
      <t>レイ</t>
    </rPh>
    <rPh sb="2" eb="3">
      <t>カズ</t>
    </rPh>
    <rPh sb="4" eb="5">
      <t>モト</t>
    </rPh>
    <rPh sb="6" eb="7">
      <t>ネン</t>
    </rPh>
    <rPh sb="8" eb="9">
      <t>ド</t>
    </rPh>
    <phoneticPr fontId="2"/>
  </si>
  <si>
    <t>令　和　2　年　度</t>
    <rPh sb="0" eb="1">
      <t>レイ</t>
    </rPh>
    <rPh sb="2" eb="3">
      <t>ワ</t>
    </rPh>
    <phoneticPr fontId="2"/>
  </si>
  <si>
    <t>令　和　2  年　度</t>
    <rPh sb="0" eb="1">
      <t>レイ</t>
    </rPh>
    <rPh sb="2" eb="3">
      <t>ワ</t>
    </rPh>
    <phoneticPr fontId="2"/>
  </si>
  <si>
    <t>令和元年10月1日以後に開始する事業年度から，法人税割税率引下げ（12.1% ⇒8.4%）及び（特例：10.9% ⇒7.2%）</t>
    <rPh sb="0" eb="1">
      <t>レイ</t>
    </rPh>
    <rPh sb="1" eb="2">
      <t>ワ</t>
    </rPh>
    <rPh sb="2" eb="3">
      <t>ガン</t>
    </rPh>
    <rPh sb="3" eb="4">
      <t>ネン</t>
    </rPh>
    <rPh sb="6" eb="7">
      <t>ツキ</t>
    </rPh>
    <rPh sb="8" eb="9">
      <t>ニチ</t>
    </rPh>
    <rPh sb="9" eb="11">
      <t>イゴ</t>
    </rPh>
    <rPh sb="12" eb="14">
      <t>カイシ</t>
    </rPh>
    <rPh sb="16" eb="18">
      <t>ジギョウ</t>
    </rPh>
    <rPh sb="18" eb="20">
      <t>ネンド</t>
    </rPh>
    <phoneticPr fontId="2"/>
  </si>
  <si>
    <t>●市内法人</t>
    <rPh sb="1" eb="3">
      <t>シナイ</t>
    </rPh>
    <rPh sb="3" eb="5">
      <t>ホウジン</t>
    </rPh>
    <phoneticPr fontId="20"/>
  </si>
  <si>
    <t>（単位：千円）</t>
    <rPh sb="1" eb="3">
      <t>タンイ</t>
    </rPh>
    <rPh sb="4" eb="6">
      <t>センエン</t>
    </rPh>
    <phoneticPr fontId="20"/>
  </si>
  <si>
    <t>区分</t>
    <rPh sb="0" eb="2">
      <t>クブン</t>
    </rPh>
    <phoneticPr fontId="20"/>
  </si>
  <si>
    <t>農林水産業</t>
    <rPh sb="0" eb="2">
      <t>ノウリン</t>
    </rPh>
    <rPh sb="2" eb="5">
      <t>スイサンギョウ</t>
    </rPh>
    <phoneticPr fontId="20"/>
  </si>
  <si>
    <t>鉱業</t>
    <rPh sb="0" eb="2">
      <t>コウギョウ</t>
    </rPh>
    <phoneticPr fontId="20"/>
  </si>
  <si>
    <t>建設業</t>
    <rPh sb="0" eb="2">
      <t>ケンセツ</t>
    </rPh>
    <rPh sb="2" eb="3">
      <t>ギョウ</t>
    </rPh>
    <phoneticPr fontId="20"/>
  </si>
  <si>
    <t>製造業</t>
    <rPh sb="0" eb="3">
      <t>セイゾウギョウ</t>
    </rPh>
    <phoneticPr fontId="20"/>
  </si>
  <si>
    <t>電気・ガス・水道</t>
    <rPh sb="0" eb="2">
      <t>デンキ</t>
    </rPh>
    <rPh sb="6" eb="8">
      <t>スイドウ</t>
    </rPh>
    <phoneticPr fontId="20"/>
  </si>
  <si>
    <t>運輸・通信業</t>
    <rPh sb="0" eb="2">
      <t>ウンユ</t>
    </rPh>
    <rPh sb="3" eb="6">
      <t>ツウシンギョウ</t>
    </rPh>
    <phoneticPr fontId="20"/>
  </si>
  <si>
    <t>卸・小売業</t>
    <rPh sb="0" eb="1">
      <t>オロシ</t>
    </rPh>
    <rPh sb="2" eb="4">
      <t>コウ</t>
    </rPh>
    <rPh sb="4" eb="5">
      <t>ギョウ</t>
    </rPh>
    <phoneticPr fontId="20"/>
  </si>
  <si>
    <t>金融・保険業</t>
    <rPh sb="0" eb="2">
      <t>キンユウ</t>
    </rPh>
    <rPh sb="3" eb="5">
      <t>ホケン</t>
    </rPh>
    <rPh sb="5" eb="6">
      <t>ギョウ</t>
    </rPh>
    <phoneticPr fontId="20"/>
  </si>
  <si>
    <t>不動産業</t>
    <rPh sb="0" eb="3">
      <t>フドウサン</t>
    </rPh>
    <rPh sb="3" eb="4">
      <t>ギョウ</t>
    </rPh>
    <phoneticPr fontId="20"/>
  </si>
  <si>
    <t>サービス業</t>
    <rPh sb="4" eb="5">
      <t>ギョウ</t>
    </rPh>
    <phoneticPr fontId="20"/>
  </si>
  <si>
    <t>その他業種</t>
    <rPh sb="2" eb="3">
      <t>タ</t>
    </rPh>
    <rPh sb="3" eb="5">
      <t>ギョウシュ</t>
    </rPh>
    <phoneticPr fontId="20"/>
  </si>
  <si>
    <t>合計</t>
    <rPh sb="0" eb="2">
      <t>ゴウケイ</t>
    </rPh>
    <phoneticPr fontId="20"/>
  </si>
  <si>
    <t>●市外法人</t>
    <rPh sb="1" eb="3">
      <t>シガイ</t>
    </rPh>
    <rPh sb="3" eb="5">
      <t>ホウジン</t>
    </rPh>
    <phoneticPr fontId="20"/>
  </si>
  <si>
    <t>３　軽 自 動 車 税</t>
    <phoneticPr fontId="2"/>
  </si>
  <si>
    <t>７　事　業　所　税</t>
    <phoneticPr fontId="2"/>
  </si>
  <si>
    <t>課税台数</t>
    <rPh sb="0" eb="2">
      <t>カゼイ</t>
    </rPh>
    <rPh sb="2" eb="4">
      <t>ダイスウ</t>
    </rPh>
    <phoneticPr fontId="2"/>
  </si>
  <si>
    <t>年度</t>
    <rPh sb="0" eb="2">
      <t>ネンド</t>
    </rPh>
    <phoneticPr fontId="2"/>
  </si>
  <si>
    <t>当初調定額</t>
    <rPh sb="0" eb="2">
      <t>トウショ</t>
    </rPh>
    <rPh sb="2" eb="5">
      <t>チョウテイガク</t>
    </rPh>
    <phoneticPr fontId="2"/>
  </si>
  <si>
    <t>決算調定額</t>
    <rPh sb="0" eb="2">
      <t>ケッサン</t>
    </rPh>
    <rPh sb="2" eb="5">
      <t>チョウテイガク</t>
    </rPh>
    <phoneticPr fontId="2"/>
  </si>
  <si>
    <t>　(3)　環　境　性　能　割（令和元年10月～）</t>
    <rPh sb="5" eb="6">
      <t>ワ</t>
    </rPh>
    <rPh sb="7" eb="8">
      <t>サカイ</t>
    </rPh>
    <rPh sb="9" eb="10">
      <t>セイ</t>
    </rPh>
    <rPh sb="11" eb="12">
      <t>ノウ</t>
    </rPh>
    <rPh sb="13" eb="14">
      <t>ワリ</t>
    </rPh>
    <rPh sb="15" eb="17">
      <t>レイワ</t>
    </rPh>
    <rPh sb="17" eb="19">
      <t>ガンネン</t>
    </rPh>
    <rPh sb="21" eb="22">
      <t>ガツ</t>
    </rPh>
    <phoneticPr fontId="2"/>
  </si>
  <si>
    <t>　(1)　課税台数・調定額【種別割】</t>
    <rPh sb="14" eb="16">
      <t>シュベツ</t>
    </rPh>
    <rPh sb="16" eb="17">
      <t>ワリ</t>
    </rPh>
    <phoneticPr fontId="2"/>
  </si>
  <si>
    <t>(注)１　税額は、市・県民税総額。</t>
    <rPh sb="1" eb="2">
      <t>チュウ</t>
    </rPh>
    <rPh sb="5" eb="7">
      <t>ゼイガク</t>
    </rPh>
    <rPh sb="9" eb="10">
      <t>シ</t>
    </rPh>
    <rPh sb="11" eb="14">
      <t>ケンミンゼイ</t>
    </rPh>
    <rPh sb="14" eb="16">
      <t>ソウガク</t>
    </rPh>
    <phoneticPr fontId="2"/>
  </si>
  <si>
    <t>減免税額</t>
    <phoneticPr fontId="2"/>
  </si>
  <si>
    <t>令　和　3  年　度</t>
    <rPh sb="0" eb="1">
      <t>レイ</t>
    </rPh>
    <rPh sb="2" eb="3">
      <t>ワ</t>
    </rPh>
    <phoneticPr fontId="2"/>
  </si>
  <si>
    <t>構成比</t>
    <phoneticPr fontId="2"/>
  </si>
  <si>
    <t>前年比</t>
  </si>
  <si>
    <t>前年比</t>
    <phoneticPr fontId="2"/>
  </si>
  <si>
    <t>分離短期
譲渡所得
金　　額</t>
    <phoneticPr fontId="2"/>
  </si>
  <si>
    <t>土地等に
係る事業
所得等の
金　　額</t>
    <phoneticPr fontId="2"/>
  </si>
  <si>
    <t>山林所得
金　　額</t>
    <phoneticPr fontId="2"/>
  </si>
  <si>
    <t>退職所得
金　　額</t>
    <phoneticPr fontId="2"/>
  </si>
  <si>
    <t>分離長期
譲渡所得
金　　額</t>
    <rPh sb="2" eb="4">
      <t>チョウキ</t>
    </rPh>
    <phoneticPr fontId="2"/>
  </si>
  <si>
    <r>
      <t>先物取引
に 係 る
雑所得等</t>
    </r>
    <r>
      <rPr>
        <sz val="6"/>
        <rFont val="ＭＳ 明朝"/>
        <family val="1"/>
        <charset val="128"/>
      </rPr>
      <t xml:space="preserve"> 
</t>
    </r>
    <r>
      <rPr>
        <sz val="9.5"/>
        <rFont val="ＭＳ 明朝"/>
        <family val="1"/>
        <charset val="128"/>
      </rPr>
      <t>の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金</t>
    </r>
    <r>
      <rPr>
        <sz val="6"/>
        <rFont val="ＭＳ 明朝"/>
        <family val="1"/>
        <charset val="128"/>
      </rPr>
      <t xml:space="preserve"> </t>
    </r>
    <r>
      <rPr>
        <sz val="9.5"/>
        <rFont val="ＭＳ 明朝"/>
        <family val="1"/>
        <charset val="128"/>
      </rPr>
      <t>額</t>
    </r>
    <phoneticPr fontId="2"/>
  </si>
  <si>
    <t>株式等に
係る譲渡
所得等の
金    額</t>
    <rPh sb="0" eb="1">
      <t>カブ</t>
    </rPh>
    <rPh sb="1" eb="2">
      <t>シキ</t>
    </rPh>
    <rPh sb="2" eb="3">
      <t>トウ</t>
    </rPh>
    <phoneticPr fontId="2"/>
  </si>
  <si>
    <r>
      <t>上場株式
等に係る
配当所得
金</t>
    </r>
    <r>
      <rPr>
        <sz val="6"/>
        <rFont val="ＭＳ 明朝"/>
        <family val="1"/>
        <charset val="128"/>
      </rPr>
      <t xml:space="preserve">     </t>
    </r>
    <r>
      <rPr>
        <sz val="9.5"/>
        <rFont val="ＭＳ 明朝"/>
        <family val="1"/>
        <charset val="128"/>
      </rPr>
      <t>額</t>
    </r>
    <rPh sb="0" eb="2">
      <t>ジョウジョウ</t>
    </rPh>
    <rPh sb="2" eb="4">
      <t>カブシキ</t>
    </rPh>
    <rPh sb="5" eb="6">
      <t>トウ</t>
    </rPh>
    <rPh sb="10" eb="11">
      <t>クバ</t>
    </rPh>
    <rPh sb="11" eb="12">
      <t>トウ</t>
    </rPh>
    <rPh sb="12" eb="13">
      <t>トコロ</t>
    </rPh>
    <rPh sb="13" eb="14">
      <t>トク</t>
    </rPh>
    <phoneticPr fontId="2"/>
  </si>
  <si>
    <t>ひとり親</t>
    <rPh sb="3" eb="4">
      <t>オヤ</t>
    </rPh>
    <phoneticPr fontId="2"/>
  </si>
  <si>
    <t>地震
保険料</t>
    <rPh sb="0" eb="2">
      <t>ジシン</t>
    </rPh>
    <phoneticPr fontId="2"/>
  </si>
  <si>
    <t>配偶者
特別</t>
    <phoneticPr fontId="2"/>
  </si>
  <si>
    <t>小規模企業
共済等掛金</t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</si>
  <si>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</si>
  <si>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　和　3　年　度</t>
    <rPh sb="0" eb="1">
      <t>レイ</t>
    </rPh>
    <rPh sb="2" eb="3">
      <t>ワ</t>
    </rPh>
    <phoneticPr fontId="2"/>
  </si>
  <si>
    <t>令和3年度</t>
    <rPh sb="0" eb="1">
      <t>レイ</t>
    </rPh>
    <rPh sb="1" eb="2">
      <t>ワ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</si>
  <si>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</si>
  <si>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令和2年度</t>
    <rPh sb="0" eb="2">
      <t>レイワ</t>
    </rPh>
    <rPh sb="3" eb="5">
      <t>ネンド</t>
    </rPh>
    <phoneticPr fontId="2"/>
  </si>
  <si>
    <t>　　年度等
区分</t>
    <phoneticPr fontId="2"/>
  </si>
  <si>
    <t>非 課 税 分</t>
    <phoneticPr fontId="2"/>
  </si>
  <si>
    <t>千円</t>
    <phoneticPr fontId="2"/>
  </si>
  <si>
    <t>営業(所在地)証明</t>
    <phoneticPr fontId="2"/>
  </si>
  <si>
    <t>小　　　　計</t>
    <phoneticPr fontId="2"/>
  </si>
  <si>
    <t>資　　産　　税　　関　　係</t>
    <phoneticPr fontId="2"/>
  </si>
  <si>
    <t>評価証明</t>
    <phoneticPr fontId="2"/>
  </si>
  <si>
    <t>納　税　関　係</t>
    <phoneticPr fontId="2"/>
  </si>
  <si>
    <t>納税証明</t>
    <phoneticPr fontId="2"/>
  </si>
  <si>
    <t>外国
税額
控除</t>
    <rPh sb="6" eb="8">
      <t>コウジョ</t>
    </rPh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</si>
  <si>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</si>
  <si>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　</t>
    <phoneticPr fontId="2"/>
  </si>
  <si>
    <t>(5) 法人税割調定額の推移（滞納繰越分除く）</t>
  </si>
  <si>
    <t>市内・市外の計</t>
    <rPh sb="0" eb="2">
      <t>シナイ</t>
    </rPh>
    <rPh sb="3" eb="5">
      <t>シガイ</t>
    </rPh>
    <rPh sb="6" eb="7">
      <t>ケイ</t>
    </rPh>
    <phoneticPr fontId="2"/>
  </si>
  <si>
    <t>(注)　滞納繰越分は除く。</t>
  </si>
  <si>
    <t>令和3年度</t>
    <rPh sb="0" eb="2">
      <t>トシカズ</t>
    </rPh>
    <rPh sb="3" eb="5">
      <t>ネンド</t>
    </rPh>
    <phoneticPr fontId="2"/>
  </si>
  <si>
    <t>　　　　　　　　　　　　　　　　　  　　　年　度
　　　車　種</t>
    <rPh sb="22" eb="23">
      <t>トシ</t>
    </rPh>
    <rPh sb="24" eb="25">
      <t>ド</t>
    </rPh>
    <rPh sb="29" eb="30">
      <t>クルマ</t>
    </rPh>
    <rPh sb="31" eb="32">
      <t>シュ</t>
    </rPh>
    <phoneticPr fontId="2"/>
  </si>
  <si>
    <t>令　和　4　年　度</t>
    <rPh sb="0" eb="1">
      <t>レイ</t>
    </rPh>
    <rPh sb="2" eb="3">
      <t>ワ</t>
    </rPh>
    <phoneticPr fontId="2"/>
  </si>
  <si>
    <t>令　和　4  年　度</t>
    <rPh sb="0" eb="1">
      <t>レイ</t>
    </rPh>
    <rPh sb="2" eb="3">
      <t>ワ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</si>
  <si>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</si>
  <si>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令和4年度</t>
    <rPh sb="0" eb="2">
      <t>トシカズ</t>
    </rPh>
    <rPh sb="3" eb="5">
      <t>ネンド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</si>
  <si>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</si>
  <si>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　　　　　　　　　　　　　      　区　分
    車　種</t>
    <phoneticPr fontId="2"/>
  </si>
  <si>
    <t>ミ ニ カ ー</t>
    <phoneticPr fontId="2"/>
  </si>
  <si>
    <t>令和4年度</t>
    <rPh sb="0" eb="1">
      <t>レイ</t>
    </rPh>
    <rPh sb="1" eb="2">
      <t>ワ</t>
    </rPh>
    <phoneticPr fontId="2"/>
  </si>
  <si>
    <t>４</t>
    <phoneticPr fontId="2"/>
  </si>
  <si>
    <t xml:space="preserve">               　　年　度
 区　分  </t>
    <phoneticPr fontId="2"/>
  </si>
  <si>
    <t>令和3年度</t>
    <rPh sb="0" eb="2">
      <t>レイワ</t>
    </rPh>
    <rPh sb="3" eb="5">
      <t>ネンド</t>
    </rPh>
    <phoneticPr fontId="2"/>
  </si>
  <si>
    <t>納　税
義務者</t>
    <phoneticPr fontId="2"/>
  </si>
  <si>
    <t>公課証明</t>
    <phoneticPr fontId="2"/>
  </si>
  <si>
    <t>資産証明</t>
    <phoneticPr fontId="2"/>
  </si>
  <si>
    <t>その他の証明</t>
    <phoneticPr fontId="2"/>
  </si>
  <si>
    <r>
      <t>三　輪</t>
    </r>
    <r>
      <rPr>
        <sz val="8"/>
        <rFont val="ＭＳ 明朝"/>
        <family val="1"/>
        <charset val="128"/>
      </rPr>
      <t>（※28年度からは重課税率）</t>
    </r>
    <rPh sb="7" eb="9">
      <t>ネンド</t>
    </rPh>
    <rPh sb="12" eb="13">
      <t>ジュウ</t>
    </rPh>
    <rPh sb="13" eb="15">
      <t>カゼイ</t>
    </rPh>
    <rPh sb="15" eb="16">
      <t>リツ</t>
    </rPh>
    <phoneticPr fontId="2"/>
  </si>
  <si>
    <r>
      <t>ｍ</t>
    </r>
    <r>
      <rPr>
        <vertAlign val="superscript"/>
        <sz val="7"/>
        <rFont val="ＭＳ 明朝"/>
        <family val="1"/>
        <charset val="128"/>
      </rPr>
      <t>2</t>
    </r>
    <phoneticPr fontId="2"/>
  </si>
  <si>
    <t>　　1億円を超える
　　　　　　　 金額</t>
    <rPh sb="3" eb="5">
      <t>オクエン</t>
    </rPh>
    <phoneticPr fontId="2"/>
  </si>
  <si>
    <t>2,000万円を超え
　　　5,000万円以下</t>
    <rPh sb="5" eb="7">
      <t>マンエン</t>
    </rPh>
    <rPh sb="8" eb="9">
      <t>コ</t>
    </rPh>
    <rPh sb="19" eb="21">
      <t>マンエン</t>
    </rPh>
    <rPh sb="21" eb="23">
      <t>イカ</t>
    </rPh>
    <phoneticPr fontId="2"/>
  </si>
  <si>
    <t>1,000万円を超え
　　　2,000万円以下</t>
    <rPh sb="19" eb="21">
      <t>マンエン</t>
    </rPh>
    <rPh sb="21" eb="23">
      <t>イカ</t>
    </rPh>
    <phoneticPr fontId="2"/>
  </si>
  <si>
    <t>5,000万円を超え
　　　　　1億円以下</t>
    <rPh sb="5" eb="7">
      <t>マンエン</t>
    </rPh>
    <rPh sb="8" eb="9">
      <t>コ</t>
    </rPh>
    <rPh sb="17" eb="18">
      <t>オク</t>
    </rPh>
    <rPh sb="18" eb="19">
      <t>エン</t>
    </rPh>
    <rPh sb="19" eb="21">
      <t>イカ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</si>
  <si>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</si>
  <si>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令　和　5　年　度</t>
    <rPh sb="0" eb="1">
      <t>レイ</t>
    </rPh>
    <rPh sb="2" eb="3">
      <t>ワ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</si>
  <si>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</si>
  <si>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平成元年度</t>
    <rPh sb="2" eb="3">
      <t>モト</t>
    </rPh>
    <phoneticPr fontId="2"/>
  </si>
  <si>
    <t>令和5年度</t>
    <rPh sb="0" eb="1">
      <t>レイ</t>
    </rPh>
    <rPh sb="1" eb="2">
      <t>ワ</t>
    </rPh>
    <phoneticPr fontId="2"/>
  </si>
  <si>
    <t>令和元年度</t>
    <rPh sb="0" eb="2">
      <t>レイワ</t>
    </rPh>
    <rPh sb="2" eb="3">
      <t>モト</t>
    </rPh>
    <phoneticPr fontId="2"/>
  </si>
  <si>
    <t>令和4年度</t>
    <rPh sb="0" eb="2">
      <t>レイワ</t>
    </rPh>
    <rPh sb="3" eb="5">
      <t>ネンド</t>
    </rPh>
    <phoneticPr fontId="2"/>
  </si>
  <si>
    <t>令和元年度</t>
    <rPh sb="0" eb="3">
      <t>レイワモト</t>
    </rPh>
    <phoneticPr fontId="2"/>
  </si>
  <si>
    <t>(注１）　手数料は１件につき300円　　ただし、住宅用家屋証明は１件につき1,300円</t>
    <phoneticPr fontId="2"/>
  </si>
  <si>
    <t>課税・所得証明</t>
  </si>
  <si>
    <t>(注２) 　(　)中はオンライン申請件数を示す。</t>
    <rPh sb="1" eb="2">
      <t>チュウ</t>
    </rPh>
    <rPh sb="9" eb="10">
      <t>ナカ</t>
    </rPh>
    <rPh sb="16" eb="18">
      <t>シンセイ</t>
    </rPh>
    <rPh sb="18" eb="20">
      <t>ケンスウ</t>
    </rPh>
    <rPh sb="21" eb="22">
      <t>シメ</t>
    </rPh>
    <phoneticPr fontId="2"/>
  </si>
  <si>
    <t>(単位：件)</t>
    <phoneticPr fontId="2"/>
  </si>
  <si>
    <t>　　　　  　　年　度
 区 分</t>
    <phoneticPr fontId="2"/>
  </si>
  <si>
    <t>平成30年度</t>
    <phoneticPr fontId="2"/>
  </si>
  <si>
    <t>交　　付　　件　　数</t>
    <phoneticPr fontId="2"/>
  </si>
  <si>
    <t>10　証　　　　　　明</t>
    <phoneticPr fontId="2"/>
  </si>
  <si>
    <t xml:space="preserve">     　　　   年　度
 種 別</t>
    <phoneticPr fontId="2"/>
  </si>
  <si>
    <t>合　　　　　計</t>
    <phoneticPr fontId="2"/>
  </si>
  <si>
    <t>市　民　税　関　係</t>
    <phoneticPr fontId="2"/>
  </si>
  <si>
    <t>課税・所得証明</t>
    <phoneticPr fontId="2"/>
  </si>
  <si>
    <t>　</t>
    <phoneticPr fontId="2"/>
  </si>
  <si>
    <t>住宅用家屋証明</t>
    <phoneticPr fontId="2"/>
  </si>
  <si>
    <t>小　　　　計</t>
    <phoneticPr fontId="2"/>
  </si>
  <si>
    <t>軽自動車税(車検用)
納　税　証　明</t>
    <phoneticPr fontId="2"/>
  </si>
  <si>
    <t>(単位：件)</t>
    <phoneticPr fontId="2"/>
  </si>
  <si>
    <t>　　　　  　　年　度
 区 分</t>
    <phoneticPr fontId="2"/>
  </si>
  <si>
    <t>11　コンビニ交付件数(再掲）</t>
    <rPh sb="7" eb="9">
      <t>コウフ</t>
    </rPh>
    <rPh sb="9" eb="11">
      <t>ケンスウ</t>
    </rPh>
    <rPh sb="12" eb="14">
      <t>サイケイ</t>
    </rPh>
    <phoneticPr fontId="2"/>
  </si>
  <si>
    <t>調 定 額</t>
    <phoneticPr fontId="2"/>
  </si>
  <si>
    <t>資 産 割</t>
    <phoneticPr fontId="2"/>
  </si>
  <si>
    <t>(45,946千円)</t>
    <rPh sb="7" eb="9">
      <t>センエン</t>
    </rPh>
    <phoneticPr fontId="2"/>
  </si>
  <si>
    <t>(8,189千円)</t>
    <rPh sb="6" eb="8">
      <t>センエン</t>
    </rPh>
    <phoneticPr fontId="2"/>
  </si>
  <si>
    <t>(注１) 　(　)中はオンライン申請件数を示す。</t>
    <rPh sb="1" eb="2">
      <t>チュウ</t>
    </rPh>
    <rPh sb="9" eb="10">
      <t>ナカ</t>
    </rPh>
    <rPh sb="16" eb="18">
      <t>シンセイ</t>
    </rPh>
    <rPh sb="18" eb="20">
      <t>ケンスウ</t>
    </rPh>
    <rPh sb="21" eb="22">
      <t>シメ</t>
    </rPh>
    <phoneticPr fontId="2"/>
  </si>
  <si>
    <t>５</t>
    <phoneticPr fontId="2"/>
  </si>
  <si>
    <t>鉱産税</t>
    <phoneticPr fontId="2"/>
  </si>
  <si>
    <t xml:space="preserve">             　　　年　度
 区　分  </t>
    <phoneticPr fontId="2"/>
  </si>
  <si>
    <t>(注)　滞納繰越分は除く。</t>
    <phoneticPr fontId="2"/>
  </si>
  <si>
    <t>決　　算</t>
    <phoneticPr fontId="2"/>
  </si>
  <si>
    <t>当　　初</t>
    <phoneticPr fontId="2"/>
  </si>
  <si>
    <t>台　数</t>
    <phoneticPr fontId="2"/>
  </si>
  <si>
    <t>原動機付
自 転 車</t>
    <phoneticPr fontId="2"/>
  </si>
  <si>
    <t>50cc
以下</t>
    <phoneticPr fontId="2"/>
  </si>
  <si>
    <t>上 記 以 外</t>
    <phoneticPr fontId="2"/>
  </si>
  <si>
    <t>90 　cc 　以 　下</t>
    <phoneticPr fontId="2"/>
  </si>
  <si>
    <t>125　cc 　以 　下</t>
    <phoneticPr fontId="2"/>
  </si>
  <si>
    <t>軽　自　動　車</t>
    <phoneticPr fontId="2"/>
  </si>
  <si>
    <t>二　　　　　　　　　　　輪</t>
    <phoneticPr fontId="2"/>
  </si>
  <si>
    <t>四　輪</t>
    <phoneticPr fontId="2"/>
  </si>
  <si>
    <t>乗用</t>
    <phoneticPr fontId="2"/>
  </si>
  <si>
    <t>-</t>
    <phoneticPr fontId="2"/>
  </si>
  <si>
    <t>貨物</t>
    <phoneticPr fontId="2"/>
  </si>
  <si>
    <t>雪　　　　　上　　　　　車</t>
    <phoneticPr fontId="2"/>
  </si>
  <si>
    <t>小型特殊
自 動 車</t>
    <phoneticPr fontId="2"/>
  </si>
  <si>
    <t>農　耕　作　業　用</t>
    <phoneticPr fontId="2"/>
  </si>
  <si>
    <t>そ　　　の　　　他</t>
    <phoneticPr fontId="2"/>
  </si>
  <si>
    <t>二 輪 の 小 型 自 動 車</t>
    <phoneticPr fontId="2"/>
  </si>
  <si>
    <t>合　　　　　　　　　　計</t>
    <phoneticPr fontId="2"/>
  </si>
  <si>
    <t>(注)１　当初は各年度４月１日現在の数値による。
　　２　滞納繰越分は除く。</t>
    <phoneticPr fontId="2"/>
  </si>
  <si>
    <t>　(2)　減　免　台　数</t>
    <phoneticPr fontId="2"/>
  </si>
  <si>
    <t>(単位：台・千円)</t>
    <phoneticPr fontId="2"/>
  </si>
  <si>
    <t>原動機付
自 転 車</t>
    <phoneticPr fontId="2"/>
  </si>
  <si>
    <t>50 　cc 　以 　下</t>
    <phoneticPr fontId="2"/>
  </si>
  <si>
    <t>90 　cc 　以 　下</t>
    <phoneticPr fontId="2"/>
  </si>
  <si>
    <t>125　cc 　以 　下</t>
    <phoneticPr fontId="2"/>
  </si>
  <si>
    <t>軽自動車</t>
    <phoneticPr fontId="2"/>
  </si>
  <si>
    <t>二　　　　　　　輪</t>
    <phoneticPr fontId="2"/>
  </si>
  <si>
    <t>四輪</t>
    <phoneticPr fontId="2"/>
  </si>
  <si>
    <t>乗　　　　　用</t>
    <phoneticPr fontId="2"/>
  </si>
  <si>
    <t>貨　　　　　物</t>
    <phoneticPr fontId="2"/>
  </si>
  <si>
    <t>小型特殊
自 動 車</t>
    <phoneticPr fontId="2"/>
  </si>
  <si>
    <t>農　耕　作　業　用</t>
    <phoneticPr fontId="2"/>
  </si>
  <si>
    <t>二 輪 の 小 型 自 動 車</t>
    <phoneticPr fontId="2"/>
  </si>
  <si>
    <t>合　　　　　　　　　　計</t>
    <phoneticPr fontId="2"/>
  </si>
  <si>
    <t>６　　か　　月　　決　　算</t>
    <phoneticPr fontId="2"/>
  </si>
  <si>
    <t>３・９月</t>
    <phoneticPr fontId="2"/>
  </si>
  <si>
    <t>区　　　分</t>
    <phoneticPr fontId="2"/>
  </si>
  <si>
    <t>市　　内　　法　　人</t>
    <phoneticPr fontId="2"/>
  </si>
  <si>
    <t>県　　内　　法　　人</t>
    <phoneticPr fontId="2"/>
  </si>
  <si>
    <t>件　数</t>
    <phoneticPr fontId="2"/>
  </si>
  <si>
    <t>修正申告</t>
    <phoneticPr fontId="2"/>
  </si>
  <si>
    <t>更正・決定分</t>
    <phoneticPr fontId="2"/>
  </si>
  <si>
    <t>区　分</t>
    <phoneticPr fontId="2"/>
  </si>
  <si>
    <t>12　　　か　　　月　　　決　　　算</t>
    <phoneticPr fontId="2"/>
  </si>
  <si>
    <t>合　計</t>
    <phoneticPr fontId="2"/>
  </si>
  <si>
    <t>(単位：件・千円)</t>
    <phoneticPr fontId="2"/>
  </si>
  <si>
    <t>合　　　　計</t>
    <phoneticPr fontId="2"/>
  </si>
  <si>
    <t>現　事　業　年　度　分</t>
    <phoneticPr fontId="2"/>
  </si>
  <si>
    <t>見込納付</t>
    <phoneticPr fontId="2"/>
  </si>
  <si>
    <t>退職年金</t>
    <phoneticPr fontId="2"/>
  </si>
  <si>
    <t>確定申告</t>
    <phoneticPr fontId="2"/>
  </si>
  <si>
    <t>合　　　計</t>
    <phoneticPr fontId="2"/>
  </si>
  <si>
    <t>４・10月</t>
    <rPh sb="4" eb="5">
      <t>ガツ</t>
    </rPh>
    <phoneticPr fontId="2"/>
  </si>
  <si>
    <t>均等割</t>
    <phoneticPr fontId="2"/>
  </si>
  <si>
    <t>計</t>
    <phoneticPr fontId="2"/>
  </si>
  <si>
    <t>２　法 人 市 民 税</t>
    <phoneticPr fontId="2"/>
  </si>
  <si>
    <t>　(1)　調　　定　　額</t>
    <phoneticPr fontId="2"/>
  </si>
  <si>
    <t xml:space="preserve">  　　　　　　　年　度
　区　分</t>
    <phoneticPr fontId="2"/>
  </si>
  <si>
    <t>平成３０年度</t>
    <phoneticPr fontId="2"/>
  </si>
  <si>
    <t>均等割額</t>
    <phoneticPr fontId="2"/>
  </si>
  <si>
    <t>（注）１　滞納繰越分は除く。</t>
    <phoneticPr fontId="2"/>
  </si>
  <si>
    <t>区　　　　　　　　分</t>
    <phoneticPr fontId="2"/>
  </si>
  <si>
    <t>税　率（年額）</t>
    <phoneticPr fontId="2"/>
  </si>
  <si>
    <t>構　成　比</t>
    <phoneticPr fontId="2"/>
  </si>
  <si>
    <t>合　　　　　計</t>
    <phoneticPr fontId="2"/>
  </si>
  <si>
    <t>令　和　5  年　度</t>
    <rPh sb="0" eb="1">
      <t>レイ</t>
    </rPh>
    <rPh sb="2" eb="3">
      <t>ワ</t>
    </rPh>
    <phoneticPr fontId="2"/>
  </si>
  <si>
    <t>（令和５年７月１日現在、単位：人・千円）</t>
    <rPh sb="1" eb="2">
      <t>レイ</t>
    </rPh>
    <rPh sb="2" eb="3">
      <t>ワ</t>
    </rPh>
    <rPh sb="4" eb="5">
      <t>ネン</t>
    </rPh>
    <phoneticPr fontId="2"/>
  </si>
  <si>
    <t>（令和５年７月１日現在、単位：千円）</t>
    <rPh sb="1" eb="2">
      <t>レイ</t>
    </rPh>
    <rPh sb="2" eb="3">
      <t>ワ</t>
    </rPh>
    <rPh sb="4" eb="5">
      <t>ネン</t>
    </rPh>
    <phoneticPr fontId="2"/>
  </si>
  <si>
    <t>令和5年度</t>
    <rPh sb="0" eb="2">
      <t>トシカズ</t>
    </rPh>
    <rPh sb="3" eb="5">
      <t>ネンド</t>
    </rPh>
    <phoneticPr fontId="2"/>
  </si>
  <si>
    <t>H27</t>
    <phoneticPr fontId="2"/>
  </si>
  <si>
    <t>H28</t>
    <phoneticPr fontId="2"/>
  </si>
  <si>
    <t>H29</t>
    <phoneticPr fontId="2"/>
  </si>
  <si>
    <t>11　コンビニ交付件数</t>
    <rPh sb="7" eb="11">
      <t>コウフケンスウ</t>
    </rPh>
    <phoneticPr fontId="11"/>
  </si>
  <si>
    <t>（単位：件・千円）</t>
    <phoneticPr fontId="2"/>
  </si>
  <si>
    <t>構成比</t>
    <rPh sb="0" eb="3">
      <t>コウセイヒ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</si>
  <si>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</si>
  <si>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</si>
  <si>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</si>
  <si>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</si>
  <si>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0"/>
  </si>
  <si>
    <t>　(2)　均等割区分別法人数</t>
    <rPh sb="0" eb="14">
      <t>ネンド</t>
    </rPh>
    <phoneticPr fontId="2"/>
  </si>
  <si>
    <t>　(3)　決算期別法人数</t>
    <rPh sb="0" eb="12">
      <t>ネンド</t>
    </rPh>
    <phoneticPr fontId="2"/>
  </si>
  <si>
    <t>　(4)　申告及び更正・決定状況</t>
    <rPh sb="0" eb="16">
      <t>ネンド</t>
    </rPh>
    <phoneticPr fontId="2"/>
  </si>
  <si>
    <t>令和４年</t>
    <rPh sb="0" eb="2">
      <t>レイワ</t>
    </rPh>
    <rPh sb="3" eb="4">
      <t>ネン</t>
    </rPh>
    <phoneticPr fontId="2"/>
  </si>
  <si>
    <t>(1)　所得者区分別課税状況</t>
    <phoneticPr fontId="2"/>
  </si>
  <si>
    <t>(注)１　所得区分は、主な所得による区分である。
　　２　P20～P24の各数値は、市町村税課税状況等の調による。
　　　（滞納繰越分、過年度課税分、退職所得分は含まない｡）</t>
    <rPh sb="45" eb="46">
      <t>ゼイ</t>
    </rPh>
    <phoneticPr fontId="2"/>
  </si>
  <si>
    <t>　(2)　課税標準額段階別令和５年度所得割額等に関する調</t>
    <rPh sb="13" eb="14">
      <t>レイ</t>
    </rPh>
    <rPh sb="14" eb="15">
      <t>ワ</t>
    </rPh>
    <phoneticPr fontId="2"/>
  </si>
  <si>
    <t>　(2)　課税標準額段階別令和５年度所得割額等に関する調（つづき）</t>
    <rPh sb="13" eb="14">
      <t>レイ</t>
    </rPh>
    <rPh sb="14" eb="15">
      <t>ワ</t>
    </rPh>
    <rPh sb="16" eb="18">
      <t>ネンド</t>
    </rPh>
    <phoneticPr fontId="2"/>
  </si>
  <si>
    <t>　(2)　課税標準額段階別令和５年度所得割額等に関する調（つづき）</t>
    <rPh sb="13" eb="14">
      <t>レイ</t>
    </rPh>
    <rPh sb="14" eb="15">
      <t>ワ</t>
    </rPh>
    <phoneticPr fontId="2"/>
  </si>
  <si>
    <t>　(3)　減　　　　　免</t>
    <rPh sb="5" eb="6">
      <t>ゲン</t>
    </rPh>
    <rPh sb="11" eb="12">
      <t>メン</t>
    </rPh>
    <phoneticPr fontId="2"/>
  </si>
  <si>
    <t>　(4)　市・県民税のあん分率</t>
    <rPh sb="5" eb="6">
      <t>シ</t>
    </rPh>
    <rPh sb="7" eb="10">
      <t>ケンミンゼイ</t>
    </rPh>
    <rPh sb="13" eb="14">
      <t>ブン</t>
    </rPh>
    <rPh sb="14" eb="15">
      <t>リツ</t>
    </rPh>
    <phoneticPr fontId="2"/>
  </si>
  <si>
    <t>　(5)　市・県民税の雑損控除</t>
    <rPh sb="5" eb="6">
      <t>シ</t>
    </rPh>
    <rPh sb="7" eb="10">
      <t>ケンミンゼイ</t>
    </rPh>
    <rPh sb="11" eb="13">
      <t>ザッソン</t>
    </rPh>
    <rPh sb="13" eb="15">
      <t>コウジョ</t>
    </rPh>
    <phoneticPr fontId="2"/>
  </si>
  <si>
    <t>　(2)　課税状況</t>
    <rPh sb="5" eb="7">
      <t>カゼイ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</si>
</sst>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¥&quot;#,##0;[Red]&quot;¥&quot;\-#,##0"/>
    <numFmt numFmtId="41" formatCode="_ * #,##0_ ;_ * \-#,##0_ ;_ * &quot;-&quot;_ ;_ @_ "/>
    <numFmt numFmtId="176" formatCode="\(#,##0\)"/>
    <numFmt numFmtId="177" formatCode="\(General\)"/>
    <numFmt numFmtId="178" formatCode="#,##0.0;[Red]\-#,##0.0"/>
    <numFmt numFmtId="179" formatCode="#,##0\ "/>
    <numFmt numFmtId="180" formatCode="General\ "/>
    <numFmt numFmtId="181" formatCode="0.0"/>
    <numFmt numFmtId="182" formatCode="0.0_);[Red]\(0.0\)"/>
    <numFmt numFmtId="183" formatCode="#,##0_ "/>
    <numFmt numFmtId="184" formatCode="#,##0.0_ "/>
    <numFmt numFmtId="185" formatCode="#,##0_);[Red]\(#,##0\)"/>
    <numFmt numFmtId="186" formatCode="#,##0.0_);[Red]\(#,##0.0\)"/>
    <numFmt numFmtId="187" formatCode="#,##0_ ;[Red]\-#,##0\ "/>
    <numFmt numFmtId="188" formatCode="#,##0;&quot;△&quot;#,##0"/>
    <numFmt numFmtId="189" formatCode="0_);[Red]\(0\)"/>
    <numFmt numFmtId="190" formatCode="0.0%"/>
    <numFmt numFmtId="191" formatCode="_ * #,##0.0_ ;_ * \-#,##0.0_ ;_ * &quot;-&quot;?_ ;_ @_ "/>
    <numFmt numFmtId="192" formatCode="#,##0.0;&quot;△&quot;#,##0.0"/>
    <numFmt numFmtId="193" formatCode="#,##0_);\(#,##0\)"/>
    <numFmt numFmtId="194" formatCode="#,##0.00000_ "/>
    <numFmt numFmtId="195" formatCode="0.00_);[Red]\(0.00\)"/>
    <numFmt numFmtId="196" formatCode="#,##0;&quot;▲ &quot;#,##0"/>
    <numFmt numFmtId="197" formatCode="0.0_ "/>
  </numFmts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.5"/>
      <name val="ＭＳ 明朝"/>
      <family val="1"/>
      <charset val="128"/>
    </font>
    <font>
      <sz val="14"/>
      <name val="ＭＳ ゴシック"/>
      <family val="3"/>
      <charset val="128"/>
    </font>
    <font>
      <sz val="9.5"/>
      <name val="ＭＳ ゴシック"/>
      <family val="3"/>
      <charset val="128"/>
    </font>
    <font>
      <sz val="9.5"/>
      <name val="MS UI Gothic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20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9.5"/>
      <name val="ＭＳ 明朝"/>
      <family val="1"/>
      <charset val="128"/>
    </font>
    <font>
      <sz val="11"/>
      <name val="MS UI Gothic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HGPｺﾞｼｯｸE"/>
      <family val="3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.5"/>
      <color rgb="FF000000"/>
      <name val="ＭＳ 明朝"/>
      <family val="1"/>
      <charset val="128"/>
    </font>
    <font>
      <b/>
      <sz val="14"/>
      <color rgb="FF000000"/>
      <name val="ＭＳ Ｐゴシック"/>
      <family val="3"/>
      <charset val="128"/>
    </font>
    <font>
      <sz val="14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9.5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明朝"/>
      <family val="1"/>
      <charset val="128"/>
    </font>
    <font>
      <vertAlign val="superscript"/>
      <sz val="7"/>
      <name val="ＭＳ 明朝"/>
      <family val="1"/>
      <charset val="128"/>
    </font>
    <font>
      <sz val="14"/>
      <name val="ＭＳ 明朝"/>
      <family val="1"/>
      <charset val="128"/>
    </font>
    <font>
      <sz val="9.5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9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0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21" fillId="0" borderId="0">
      <alignment vertical="center"/>
    </xf>
    <xf numFmtId="0" fontId="1" fillId="0" borderId="0"/>
    <xf numFmtId="0" fontId="10" fillId="0" borderId="0">
      <alignment vertical="center"/>
    </xf>
  </cellStyleXfs>
  <cellXfs count="1060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38" fontId="5" fillId="0" borderId="0" xfId="3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10" fontId="5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38" fontId="5" fillId="0" borderId="5" xfId="3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183" fontId="3" fillId="0" borderId="3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83" fontId="5" fillId="0" borderId="3" xfId="0" applyNumberFormat="1" applyFont="1" applyBorder="1" applyAlignment="1">
      <alignment horizontal="center" vertical="center"/>
    </xf>
    <xf numFmtId="184" fontId="3" fillId="0" borderId="0" xfId="0" applyNumberFormat="1" applyFont="1" applyAlignment="1">
      <alignment vertical="center"/>
    </xf>
    <xf numFmtId="184" fontId="3" fillId="0" borderId="0" xfId="3" applyNumberFormat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185" fontId="3" fillId="0" borderId="3" xfId="0" applyNumberFormat="1" applyFont="1" applyBorder="1" applyAlignment="1">
      <alignment horizontal="right" vertical="center"/>
    </xf>
    <xf numFmtId="185" fontId="3" fillId="0" borderId="3" xfId="0" applyNumberFormat="1" applyFont="1" applyBorder="1" applyAlignment="1">
      <alignment vertical="center"/>
    </xf>
    <xf numFmtId="185" fontId="3" fillId="0" borderId="11" xfId="0" applyNumberFormat="1" applyFont="1" applyBorder="1" applyAlignment="1">
      <alignment horizontal="center" vertical="center"/>
    </xf>
    <xf numFmtId="185" fontId="3" fillId="0" borderId="5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85" fontId="4" fillId="0" borderId="12" xfId="0" applyNumberFormat="1" applyFont="1" applyBorder="1" applyAlignment="1">
      <alignment horizontal="right" vertical="center"/>
    </xf>
    <xf numFmtId="185" fontId="4" fillId="0" borderId="12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85" fontId="3" fillId="0" borderId="14" xfId="0" applyNumberFormat="1" applyFont="1" applyBorder="1" applyAlignment="1">
      <alignment horizontal="right" vertical="center"/>
    </xf>
    <xf numFmtId="185" fontId="4" fillId="0" borderId="14" xfId="0" applyNumberFormat="1" applyFont="1" applyBorder="1" applyAlignment="1">
      <alignment horizontal="right" vertical="center"/>
    </xf>
    <xf numFmtId="185" fontId="4" fillId="0" borderId="14" xfId="0" applyNumberFormat="1" applyFont="1" applyBorder="1" applyAlignment="1">
      <alignment vertical="center"/>
    </xf>
    <xf numFmtId="185" fontId="3" fillId="0" borderId="14" xfId="0" applyNumberFormat="1" applyFont="1" applyBorder="1" applyAlignment="1">
      <alignment horizontal="center" vertical="center"/>
    </xf>
    <xf numFmtId="185" fontId="3" fillId="0" borderId="14" xfId="0" applyNumberFormat="1" applyFont="1" applyBorder="1" applyAlignment="1">
      <alignment vertical="center"/>
    </xf>
    <xf numFmtId="185" fontId="3" fillId="0" borderId="15" xfId="0" applyNumberFormat="1" applyFont="1" applyBorder="1" applyAlignment="1">
      <alignment horizontal="right" vertical="center"/>
    </xf>
    <xf numFmtId="185" fontId="3" fillId="0" borderId="1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85" fontId="3" fillId="0" borderId="17" xfId="0" applyNumberFormat="1" applyFont="1" applyBorder="1" applyAlignment="1">
      <alignment horizontal="right" vertical="center"/>
    </xf>
    <xf numFmtId="185" fontId="3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 wrapText="1"/>
    </xf>
    <xf numFmtId="185" fontId="3" fillId="0" borderId="12" xfId="0" applyNumberFormat="1" applyFont="1" applyBorder="1" applyAlignment="1">
      <alignment horizontal="right" vertical="center"/>
    </xf>
    <xf numFmtId="185" fontId="3" fillId="0" borderId="25" xfId="0" applyNumberFormat="1" applyFont="1" applyBorder="1" applyAlignment="1">
      <alignment horizontal="center" vertical="center"/>
    </xf>
    <xf numFmtId="0" fontId="14" fillId="0" borderId="0" xfId="9" applyFont="1">
      <alignment vertical="center"/>
    </xf>
    <xf numFmtId="0" fontId="5" fillId="0" borderId="5" xfId="0" applyFont="1" applyBorder="1" applyAlignment="1">
      <alignment horizontal="center" vertical="center" wrapText="1"/>
    </xf>
    <xf numFmtId="38" fontId="5" fillId="0" borderId="0" xfId="3" applyFont="1" applyBorder="1" applyAlignment="1">
      <alignment horizontal="right" vertical="center"/>
    </xf>
    <xf numFmtId="38" fontId="3" fillId="0" borderId="3" xfId="3" applyFont="1" applyFill="1" applyBorder="1" applyAlignment="1">
      <alignment horizontal="right" vertical="center"/>
    </xf>
    <xf numFmtId="38" fontId="3" fillId="0" borderId="3" xfId="3" applyFont="1" applyBorder="1" applyAlignment="1">
      <alignment vertical="center"/>
    </xf>
    <xf numFmtId="38" fontId="3" fillId="0" borderId="3" xfId="3" applyFont="1" applyFill="1" applyBorder="1" applyAlignment="1">
      <alignment vertical="center"/>
    </xf>
    <xf numFmtId="38" fontId="3" fillId="0" borderId="5" xfId="3" applyFont="1" applyFill="1" applyBorder="1" applyAlignment="1">
      <alignment vertical="center"/>
    </xf>
    <xf numFmtId="183" fontId="15" fillId="0" borderId="0" xfId="3" applyNumberFormat="1" applyFont="1" applyBorder="1" applyAlignment="1">
      <alignment horizontal="right" vertical="center"/>
    </xf>
    <xf numFmtId="38" fontId="3" fillId="0" borderId="11" xfId="3" applyFont="1" applyFill="1" applyBorder="1" applyAlignment="1">
      <alignment vertical="center"/>
    </xf>
    <xf numFmtId="38" fontId="3" fillId="0" borderId="3" xfId="3" applyFont="1" applyBorder="1" applyAlignment="1">
      <alignment horizontal="right" vertical="center"/>
    </xf>
    <xf numFmtId="38" fontId="3" fillId="0" borderId="11" xfId="3" applyFont="1" applyBorder="1" applyAlignment="1">
      <alignment vertical="center"/>
    </xf>
    <xf numFmtId="38" fontId="3" fillId="0" borderId="5" xfId="3" applyFont="1" applyBorder="1" applyAlignment="1">
      <alignment vertical="center"/>
    </xf>
    <xf numFmtId="38" fontId="3" fillId="0" borderId="0" xfId="3" applyFont="1" applyBorder="1" applyAlignment="1">
      <alignment horizontal="right" vertical="center"/>
    </xf>
    <xf numFmtId="38" fontId="3" fillId="0" borderId="0" xfId="3" applyFont="1" applyFill="1" applyBorder="1" applyAlignment="1">
      <alignment horizontal="right" vertical="center"/>
    </xf>
    <xf numFmtId="38" fontId="4" fillId="0" borderId="0" xfId="3" applyFont="1" applyBorder="1" applyAlignment="1">
      <alignment vertical="center"/>
    </xf>
    <xf numFmtId="38" fontId="3" fillId="0" borderId="0" xfId="3" applyFont="1" applyBorder="1" applyAlignment="1">
      <alignment vertical="center"/>
    </xf>
    <xf numFmtId="38" fontId="4" fillId="0" borderId="0" xfId="3" applyFont="1" applyFill="1" applyBorder="1" applyAlignment="1">
      <alignment vertical="center"/>
    </xf>
    <xf numFmtId="184" fontId="15" fillId="0" borderId="0" xfId="3" applyNumberFormat="1" applyFont="1" applyBorder="1" applyAlignment="1">
      <alignment horizontal="right" vertical="center"/>
    </xf>
    <xf numFmtId="0" fontId="5" fillId="0" borderId="26" xfId="0" applyFont="1" applyBorder="1" applyAlignment="1">
      <alignment vertical="center"/>
    </xf>
    <xf numFmtId="38" fontId="3" fillId="0" borderId="27" xfId="3" applyFont="1" applyBorder="1" applyAlignment="1">
      <alignment horizontal="right" vertical="center"/>
    </xf>
    <xf numFmtId="38" fontId="3" fillId="0" borderId="17" xfId="3" applyFont="1" applyBorder="1" applyAlignment="1">
      <alignment horizontal="right" vertical="center"/>
    </xf>
    <xf numFmtId="38" fontId="3" fillId="0" borderId="13" xfId="3" applyFont="1" applyBorder="1" applyAlignment="1">
      <alignment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85" fontId="3" fillId="0" borderId="28" xfId="0" applyNumberFormat="1" applyFont="1" applyBorder="1" applyAlignment="1">
      <alignment vertical="center"/>
    </xf>
    <xf numFmtId="38" fontId="3" fillId="0" borderId="7" xfId="3" applyFont="1" applyFill="1" applyBorder="1" applyAlignment="1">
      <alignment horizontal="right" vertical="center"/>
    </xf>
    <xf numFmtId="38" fontId="3" fillId="0" borderId="8" xfId="3" applyFont="1" applyBorder="1" applyAlignment="1">
      <alignment vertical="center"/>
    </xf>
    <xf numFmtId="38" fontId="3" fillId="0" borderId="28" xfId="3" applyFont="1" applyBorder="1" applyAlignment="1">
      <alignment vertical="center"/>
    </xf>
    <xf numFmtId="38" fontId="3" fillId="0" borderId="30" xfId="3" applyFont="1" applyBorder="1" applyAlignment="1">
      <alignment vertical="center"/>
    </xf>
    <xf numFmtId="38" fontId="3" fillId="0" borderId="7" xfId="3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185" fontId="3" fillId="0" borderId="0" xfId="0" applyNumberFormat="1" applyFont="1" applyAlignment="1">
      <alignment horizontal="right" vertical="center"/>
    </xf>
    <xf numFmtId="185" fontId="4" fillId="0" borderId="0" xfId="0" applyNumberFormat="1" applyFont="1" applyAlignment="1">
      <alignment horizontal="right" vertical="center"/>
    </xf>
    <xf numFmtId="185" fontId="4" fillId="0" borderId="0" xfId="0" applyNumberFormat="1" applyFont="1" applyAlignment="1">
      <alignment vertical="center"/>
    </xf>
    <xf numFmtId="38" fontId="3" fillId="0" borderId="0" xfId="3" applyFont="1" applyBorder="1" applyAlignment="1">
      <alignment horizontal="center" vertical="center"/>
    </xf>
    <xf numFmtId="185" fontId="3" fillId="0" borderId="27" xfId="0" applyNumberFormat="1" applyFont="1" applyBorder="1" applyAlignment="1">
      <alignment horizontal="right" vertical="center"/>
    </xf>
    <xf numFmtId="185" fontId="3" fillId="0" borderId="33" xfId="0" applyNumberFormat="1" applyFont="1" applyBorder="1" applyAlignment="1">
      <alignment vertical="center"/>
    </xf>
    <xf numFmtId="38" fontId="3" fillId="0" borderId="34" xfId="3" applyFont="1" applyBorder="1" applyAlignment="1">
      <alignment horizontal="right" vertical="center"/>
    </xf>
    <xf numFmtId="38" fontId="3" fillId="0" borderId="22" xfId="3" applyFont="1" applyBorder="1" applyAlignment="1">
      <alignment vertical="center"/>
    </xf>
    <xf numFmtId="38" fontId="3" fillId="0" borderId="33" xfId="3" applyFont="1" applyBorder="1" applyAlignment="1">
      <alignment vertical="center"/>
    </xf>
    <xf numFmtId="38" fontId="3" fillId="0" borderId="35" xfId="3" applyFont="1" applyBorder="1" applyAlignment="1">
      <alignment vertical="center"/>
    </xf>
    <xf numFmtId="185" fontId="3" fillId="0" borderId="31" xfId="0" applyNumberFormat="1" applyFont="1" applyBorder="1" applyAlignment="1">
      <alignment vertical="center"/>
    </xf>
    <xf numFmtId="38" fontId="3" fillId="0" borderId="10" xfId="3" applyFont="1" applyBorder="1" applyAlignment="1">
      <alignment horizontal="right" vertical="center"/>
    </xf>
    <xf numFmtId="38" fontId="3" fillId="0" borderId="4" xfId="3" applyFont="1" applyBorder="1" applyAlignment="1">
      <alignment vertical="center"/>
    </xf>
    <xf numFmtId="38" fontId="3" fillId="0" borderId="31" xfId="3" applyFont="1" applyBorder="1" applyAlignment="1">
      <alignment vertical="center"/>
    </xf>
    <xf numFmtId="38" fontId="3" fillId="0" borderId="32" xfId="3" applyFont="1" applyBorder="1" applyAlignment="1">
      <alignment vertical="center"/>
    </xf>
    <xf numFmtId="0" fontId="5" fillId="0" borderId="36" xfId="0" applyFont="1" applyBorder="1" applyAlignment="1">
      <alignment horizontal="center" vertical="center" wrapText="1"/>
    </xf>
    <xf numFmtId="38" fontId="5" fillId="0" borderId="3" xfId="3" applyFont="1" applyBorder="1" applyAlignment="1">
      <alignment horizontal="center" vertical="center"/>
    </xf>
    <xf numFmtId="181" fontId="3" fillId="0" borderId="5" xfId="3" applyNumberFormat="1" applyFont="1" applyBorder="1" applyAlignment="1">
      <alignment vertical="center"/>
    </xf>
    <xf numFmtId="38" fontId="3" fillId="0" borderId="11" xfId="3" applyFont="1" applyBorder="1" applyAlignment="1">
      <alignment horizontal="right" vertical="center"/>
    </xf>
    <xf numFmtId="186" fontId="3" fillId="0" borderId="0" xfId="0" applyNumberFormat="1" applyFont="1" applyAlignment="1">
      <alignment vertical="center"/>
    </xf>
    <xf numFmtId="38" fontId="3" fillId="0" borderId="37" xfId="3" applyFont="1" applyBorder="1" applyAlignment="1">
      <alignment horizontal="right" vertical="center"/>
    </xf>
    <xf numFmtId="185" fontId="5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38" fontId="5" fillId="0" borderId="0" xfId="3" applyFont="1" applyBorder="1" applyAlignment="1">
      <alignment horizontal="left" vertical="center"/>
    </xf>
    <xf numFmtId="185" fontId="5" fillId="0" borderId="0" xfId="0" applyNumberFormat="1" applyFont="1" applyAlignment="1">
      <alignment horizontal="left" vertical="center"/>
    </xf>
    <xf numFmtId="185" fontId="3" fillId="0" borderId="0" xfId="0" applyNumberFormat="1" applyFont="1" applyAlignment="1">
      <alignment horizontal="left" vertical="center"/>
    </xf>
    <xf numFmtId="187" fontId="3" fillId="0" borderId="0" xfId="3" applyNumberFormat="1" applyFont="1" applyBorder="1" applyAlignment="1">
      <alignment horizontal="left" vertical="center"/>
    </xf>
    <xf numFmtId="179" fontId="5" fillId="0" borderId="0" xfId="3" applyNumberFormat="1" applyFont="1" applyBorder="1" applyAlignment="1">
      <alignment horizontal="left" vertical="center"/>
    </xf>
    <xf numFmtId="38" fontId="5" fillId="0" borderId="0" xfId="5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85" fontId="3" fillId="0" borderId="4" xfId="0" applyNumberFormat="1" applyFont="1" applyBorder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80" fontId="5" fillId="0" borderId="0" xfId="0" applyNumberFormat="1" applyFont="1" applyAlignment="1">
      <alignment horizontal="left" vertical="center"/>
    </xf>
    <xf numFmtId="40" fontId="5" fillId="0" borderId="0" xfId="5" applyNumberFormat="1" applyFont="1" applyBorder="1" applyAlignment="1">
      <alignment horizontal="left" vertical="center"/>
    </xf>
    <xf numFmtId="185" fontId="4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78" fontId="5" fillId="0" borderId="0" xfId="3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3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38" fontId="3" fillId="0" borderId="7" xfId="3" applyFont="1" applyBorder="1" applyAlignment="1">
      <alignment vertical="center"/>
    </xf>
    <xf numFmtId="38" fontId="3" fillId="0" borderId="34" xfId="3" applyFont="1" applyBorder="1" applyAlignment="1">
      <alignment vertical="center"/>
    </xf>
    <xf numFmtId="38" fontId="3" fillId="0" borderId="10" xfId="3" applyFont="1" applyBorder="1" applyAlignment="1">
      <alignment vertical="center"/>
    </xf>
    <xf numFmtId="0" fontId="5" fillId="0" borderId="34" xfId="0" applyFont="1" applyBorder="1" applyAlignment="1">
      <alignment horizontal="centerContinuous" vertical="center"/>
    </xf>
    <xf numFmtId="0" fontId="5" fillId="0" borderId="22" xfId="0" applyFont="1" applyBorder="1" applyAlignment="1">
      <alignment horizontal="centerContinuous" vertical="center"/>
    </xf>
    <xf numFmtId="38" fontId="5" fillId="0" borderId="28" xfId="3" applyFont="1" applyBorder="1" applyAlignment="1">
      <alignment horizontal="right" vertical="center"/>
    </xf>
    <xf numFmtId="38" fontId="5" fillId="0" borderId="28" xfId="3" applyFont="1" applyBorder="1" applyAlignment="1">
      <alignment vertical="center"/>
    </xf>
    <xf numFmtId="38" fontId="5" fillId="0" borderId="8" xfId="3" applyFont="1" applyBorder="1" applyAlignment="1">
      <alignment vertical="center"/>
    </xf>
    <xf numFmtId="38" fontId="5" fillId="0" borderId="2" xfId="3" applyFont="1" applyBorder="1" applyAlignment="1">
      <alignment vertical="center"/>
    </xf>
    <xf numFmtId="183" fontId="3" fillId="0" borderId="7" xfId="8" applyNumberFormat="1" applyFont="1" applyBorder="1" applyAlignment="1">
      <alignment vertical="center"/>
    </xf>
    <xf numFmtId="38" fontId="5" fillId="0" borderId="0" xfId="0" applyNumberFormat="1" applyFont="1" applyAlignment="1">
      <alignment vertical="center"/>
    </xf>
    <xf numFmtId="184" fontId="3" fillId="0" borderId="3" xfId="8" applyNumberFormat="1" applyFont="1" applyBorder="1" applyAlignment="1">
      <alignment vertical="center"/>
    </xf>
    <xf numFmtId="184" fontId="3" fillId="0" borderId="5" xfId="8" applyNumberFormat="1" applyFont="1" applyBorder="1" applyAlignment="1">
      <alignment vertical="center"/>
    </xf>
    <xf numFmtId="38" fontId="5" fillId="0" borderId="7" xfId="3" applyFont="1" applyBorder="1" applyAlignment="1">
      <alignment vertical="center"/>
    </xf>
    <xf numFmtId="38" fontId="5" fillId="0" borderId="44" xfId="3" applyFont="1" applyBorder="1" applyAlignment="1">
      <alignment vertical="center"/>
    </xf>
    <xf numFmtId="38" fontId="5" fillId="0" borderId="7" xfId="3" applyFont="1" applyFill="1" applyBorder="1" applyAlignment="1">
      <alignment vertical="center"/>
    </xf>
    <xf numFmtId="38" fontId="5" fillId="0" borderId="28" xfId="3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87" fontId="5" fillId="0" borderId="19" xfId="3" applyNumberFormat="1" applyFont="1" applyBorder="1" applyAlignment="1">
      <alignment vertical="center"/>
    </xf>
    <xf numFmtId="0" fontId="1" fillId="0" borderId="0" xfId="6"/>
    <xf numFmtId="181" fontId="3" fillId="0" borderId="49" xfId="3" applyNumberFormat="1" applyFont="1" applyBorder="1" applyAlignment="1">
      <alignment vertical="center"/>
    </xf>
    <xf numFmtId="189" fontId="5" fillId="0" borderId="3" xfId="0" applyNumberFormat="1" applyFont="1" applyBorder="1" applyAlignment="1">
      <alignment vertical="center"/>
    </xf>
    <xf numFmtId="189" fontId="5" fillId="0" borderId="28" xfId="3" applyNumberFormat="1" applyFont="1" applyFill="1" applyBorder="1" applyAlignment="1">
      <alignment vertical="center"/>
    </xf>
    <xf numFmtId="185" fontId="5" fillId="0" borderId="0" xfId="0" applyNumberFormat="1" applyFont="1" applyAlignment="1">
      <alignment horizontal="right" vertical="center"/>
    </xf>
    <xf numFmtId="185" fontId="3" fillId="0" borderId="49" xfId="0" applyNumberFormat="1" applyFont="1" applyBorder="1" applyAlignment="1">
      <alignment horizontal="right" vertical="center"/>
    </xf>
    <xf numFmtId="185" fontId="3" fillId="0" borderId="5" xfId="0" applyNumberFormat="1" applyFont="1" applyBorder="1" applyAlignment="1">
      <alignment horizontal="right" vertical="center"/>
    </xf>
    <xf numFmtId="38" fontId="3" fillId="0" borderId="38" xfId="3" applyFont="1" applyBorder="1" applyAlignment="1">
      <alignment horizontal="right" vertical="center"/>
    </xf>
    <xf numFmtId="38" fontId="3" fillId="0" borderId="49" xfId="3" applyFont="1" applyBorder="1" applyAlignment="1">
      <alignment horizontal="right" vertical="center"/>
    </xf>
    <xf numFmtId="38" fontId="3" fillId="0" borderId="5" xfId="3" applyFont="1" applyBorder="1" applyAlignment="1">
      <alignment horizontal="right" vertical="center"/>
    </xf>
    <xf numFmtId="181" fontId="3" fillId="0" borderId="38" xfId="3" applyNumberFormat="1" applyFont="1" applyBorder="1" applyAlignment="1">
      <alignment vertical="center"/>
    </xf>
    <xf numFmtId="189" fontId="5" fillId="0" borderId="8" xfId="0" applyNumberFormat="1" applyFont="1" applyBorder="1" applyAlignment="1">
      <alignment vertical="center"/>
    </xf>
    <xf numFmtId="189" fontId="5" fillId="0" borderId="7" xfId="3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85" fontId="3" fillId="0" borderId="51" xfId="0" applyNumberFormat="1" applyFont="1" applyBorder="1" applyAlignment="1">
      <alignment horizontal="right" vertical="center"/>
    </xf>
    <xf numFmtId="187" fontId="5" fillId="0" borderId="19" xfId="3" applyNumberFormat="1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8" fontId="0" fillId="0" borderId="0" xfId="0" applyNumberFormat="1"/>
    <xf numFmtId="0" fontId="5" fillId="0" borderId="2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183" fontId="3" fillId="0" borderId="57" xfId="0" applyNumberFormat="1" applyFont="1" applyBorder="1" applyAlignment="1">
      <alignment vertical="center"/>
    </xf>
    <xf numFmtId="196" fontId="3" fillId="0" borderId="3" xfId="3" applyNumberFormat="1" applyFont="1" applyFill="1" applyBorder="1" applyAlignment="1">
      <alignment horizontal="right" vertical="center"/>
    </xf>
    <xf numFmtId="196" fontId="3" fillId="0" borderId="11" xfId="3" applyNumberFormat="1" applyFont="1" applyFill="1" applyBorder="1" applyAlignment="1">
      <alignment horizontal="right" vertical="center"/>
    </xf>
    <xf numFmtId="196" fontId="3" fillId="0" borderId="3" xfId="3" applyNumberFormat="1" applyFont="1" applyBorder="1" applyAlignment="1">
      <alignment vertical="center"/>
    </xf>
    <xf numFmtId="196" fontId="3" fillId="0" borderId="3" xfId="3" applyNumberFormat="1" applyFont="1" applyBorder="1" applyAlignment="1">
      <alignment horizontal="right" vertical="center"/>
    </xf>
    <xf numFmtId="196" fontId="3" fillId="0" borderId="11" xfId="3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54" xfId="0" applyBorder="1"/>
    <xf numFmtId="197" fontId="0" fillId="0" borderId="54" xfId="0" applyNumberFormat="1" applyBorder="1"/>
    <xf numFmtId="0" fontId="27" fillId="0" borderId="0" xfId="0" applyFont="1" applyAlignment="1">
      <alignment horizontal="left" readingOrder="1"/>
    </xf>
    <xf numFmtId="0" fontId="1" fillId="0" borderId="0" xfId="6" applyAlignment="1">
      <alignment vertical="center"/>
    </xf>
    <xf numFmtId="0" fontId="18" fillId="0" borderId="0" xfId="6" applyFont="1" applyAlignment="1">
      <alignment horizontal="left" vertical="center" indent="1"/>
    </xf>
    <xf numFmtId="0" fontId="28" fillId="0" borderId="0" xfId="0" applyFont="1"/>
    <xf numFmtId="0" fontId="29" fillId="0" borderId="0" xfId="0" applyFont="1" applyAlignment="1">
      <alignment vertical="center"/>
    </xf>
    <xf numFmtId="0" fontId="31" fillId="0" borderId="0" xfId="0" applyFont="1"/>
    <xf numFmtId="0" fontId="30" fillId="0" borderId="0" xfId="0" applyFont="1"/>
    <xf numFmtId="0" fontId="30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/>
    </xf>
    <xf numFmtId="38" fontId="30" fillId="0" borderId="0" xfId="3" applyFont="1" applyBorder="1" applyAlignment="1">
      <alignment vertical="center"/>
    </xf>
    <xf numFmtId="185" fontId="30" fillId="0" borderId="0" xfId="0" applyNumberFormat="1" applyFont="1" applyAlignment="1">
      <alignment vertical="center"/>
    </xf>
    <xf numFmtId="179" fontId="30" fillId="0" borderId="0" xfId="0" applyNumberFormat="1" applyFont="1" applyAlignment="1">
      <alignment vertical="center"/>
    </xf>
    <xf numFmtId="0" fontId="30" fillId="0" borderId="6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187" fontId="0" fillId="0" borderId="0" xfId="3" applyNumberFormat="1" applyFont="1" applyBorder="1" applyAlignment="1">
      <alignment horizontal="right" vertical="center"/>
    </xf>
    <xf numFmtId="0" fontId="32" fillId="0" borderId="0" xfId="0" applyFont="1" applyAlignment="1">
      <alignment horizontal="left" vertical="center"/>
    </xf>
    <xf numFmtId="179" fontId="30" fillId="0" borderId="0" xfId="3" applyNumberFormat="1" applyFont="1" applyBorder="1" applyAlignment="1">
      <alignment vertical="center"/>
    </xf>
    <xf numFmtId="38" fontId="30" fillId="0" borderId="0" xfId="5" applyNumberFormat="1" applyFont="1" applyBorder="1" applyAlignment="1">
      <alignment vertical="center"/>
    </xf>
    <xf numFmtId="0" fontId="30" fillId="0" borderId="0" xfId="0" applyFont="1" applyAlignment="1">
      <alignment horizontal="right" vertical="center"/>
    </xf>
    <xf numFmtId="0" fontId="0" fillId="0" borderId="0" xfId="0" applyAlignment="1">
      <alignment horizontal="distributed" vertical="center"/>
    </xf>
    <xf numFmtId="176" fontId="30" fillId="0" borderId="0" xfId="0" applyNumberFormat="1" applyFont="1" applyAlignment="1">
      <alignment vertical="center"/>
    </xf>
    <xf numFmtId="40" fontId="30" fillId="0" borderId="0" xfId="3" applyNumberFormat="1" applyFont="1" applyBorder="1" applyAlignment="1">
      <alignment vertical="center"/>
    </xf>
    <xf numFmtId="180" fontId="30" fillId="0" borderId="0" xfId="0" applyNumberFormat="1" applyFont="1" applyAlignment="1">
      <alignment vertical="center"/>
    </xf>
    <xf numFmtId="40" fontId="30" fillId="0" borderId="0" xfId="5" applyNumberFormat="1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177" fontId="30" fillId="0" borderId="0" xfId="0" applyNumberFormat="1" applyFont="1" applyAlignment="1">
      <alignment vertical="center"/>
    </xf>
    <xf numFmtId="187" fontId="3" fillId="0" borderId="0" xfId="3" applyNumberFormat="1" applyFont="1" applyBorder="1" applyAlignment="1">
      <alignment horizontal="right" vertical="center"/>
    </xf>
    <xf numFmtId="187" fontId="5" fillId="0" borderId="0" xfId="3" applyNumberFormat="1" applyFont="1" applyBorder="1" applyAlignment="1">
      <alignment horizontal="right"/>
    </xf>
    <xf numFmtId="178" fontId="30" fillId="0" borderId="0" xfId="3" applyNumberFormat="1" applyFont="1" applyBorder="1" applyAlignment="1">
      <alignment vertical="center"/>
    </xf>
    <xf numFmtId="187" fontId="5" fillId="0" borderId="0" xfId="3" applyNumberFormat="1" applyFont="1" applyBorder="1" applyAlignment="1">
      <alignment horizontal="center" vertical="center" shrinkToFit="1"/>
    </xf>
    <xf numFmtId="49" fontId="3" fillId="0" borderId="0" xfId="1" applyNumberFormat="1" applyFont="1" applyBorder="1" applyAlignment="1">
      <alignment horizontal="right" vertical="center"/>
    </xf>
    <xf numFmtId="49" fontId="3" fillId="0" borderId="0" xfId="3" applyNumberFormat="1" applyFont="1" applyBorder="1" applyAlignment="1">
      <alignment horizontal="right" vertical="center"/>
    </xf>
    <xf numFmtId="0" fontId="30" fillId="0" borderId="0" xfId="0" applyFont="1" applyAlignment="1">
      <alignment horizontal="distributed" vertical="center"/>
    </xf>
    <xf numFmtId="0" fontId="30" fillId="0" borderId="0" xfId="0" applyFont="1" applyAlignment="1">
      <alignment vertical="top" wrapText="1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horizontal="right"/>
    </xf>
    <xf numFmtId="0" fontId="33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 shrinkToFit="1"/>
    </xf>
    <xf numFmtId="187" fontId="0" fillId="0" borderId="0" xfId="3" applyNumberFormat="1" applyFont="1" applyBorder="1" applyAlignment="1">
      <alignment horizontal="right" vertical="center" shrinkToFit="1"/>
    </xf>
    <xf numFmtId="0" fontId="30" fillId="0" borderId="0" xfId="0" applyFont="1" applyAlignment="1">
      <alignment vertical="center"/>
    </xf>
    <xf numFmtId="49" fontId="30" fillId="0" borderId="0" xfId="0" applyNumberFormat="1" applyFont="1" applyAlignment="1">
      <alignment vertical="center"/>
    </xf>
    <xf numFmtId="38" fontId="0" fillId="0" borderId="0" xfId="3" applyFont="1" applyBorder="1" applyAlignment="1">
      <alignment vertical="center"/>
    </xf>
    <xf numFmtId="38" fontId="0" fillId="0" borderId="0" xfId="0" applyNumberFormat="1" applyAlignment="1">
      <alignment vertical="center"/>
    </xf>
    <xf numFmtId="0" fontId="30" fillId="0" borderId="0" xfId="0" applyFont="1" applyAlignment="1">
      <alignment vertical="center" textRotation="255"/>
    </xf>
    <xf numFmtId="0" fontId="0" fillId="0" borderId="0" xfId="0" applyAlignment="1">
      <alignment horizontal="center" vertical="center"/>
    </xf>
    <xf numFmtId="185" fontId="0" fillId="0" borderId="0" xfId="0" applyNumberFormat="1" applyAlignment="1">
      <alignment vertical="center"/>
    </xf>
    <xf numFmtId="188" fontId="31" fillId="0" borderId="0" xfId="0" applyNumberFormat="1" applyFont="1" applyAlignment="1">
      <alignment vertical="center"/>
    </xf>
    <xf numFmtId="194" fontId="31" fillId="0" borderId="0" xfId="0" applyNumberFormat="1" applyFont="1" applyAlignment="1">
      <alignment vertical="center"/>
    </xf>
    <xf numFmtId="184" fontId="31" fillId="0" borderId="0" xfId="0" applyNumberFormat="1" applyFont="1" applyAlignment="1">
      <alignment vertical="center"/>
    </xf>
    <xf numFmtId="188" fontId="0" fillId="0" borderId="0" xfId="0" applyNumberFormat="1" applyAlignment="1">
      <alignment vertical="center"/>
    </xf>
    <xf numFmtId="195" fontId="30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36" fillId="0" borderId="0" xfId="0" applyFont="1" applyAlignment="1">
      <alignment horizontal="center" vertical="center" wrapText="1"/>
    </xf>
    <xf numFmtId="0" fontId="36" fillId="0" borderId="0" xfId="0" applyFont="1"/>
    <xf numFmtId="188" fontId="4" fillId="0" borderId="0" xfId="0" applyNumberFormat="1" applyFont="1" applyAlignment="1">
      <alignment vertical="center"/>
    </xf>
    <xf numFmtId="188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4" xfId="0" applyFont="1" applyBorder="1" applyAlignment="1">
      <alignment horizontal="right" vertical="center"/>
    </xf>
    <xf numFmtId="0" fontId="30" fillId="0" borderId="0" xfId="0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187" fontId="30" fillId="0" borderId="0" xfId="3" applyNumberFormat="1" applyFont="1" applyBorder="1" applyAlignment="1">
      <alignment horizontal="right"/>
    </xf>
    <xf numFmtId="0" fontId="5" fillId="0" borderId="4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185" fontId="0" fillId="0" borderId="0" xfId="3" applyNumberFormat="1" applyFont="1" applyBorder="1" applyAlignment="1">
      <alignment horizontal="right" vertical="center"/>
    </xf>
    <xf numFmtId="186" fontId="0" fillId="0" borderId="0" xfId="3" applyNumberFormat="1" applyFont="1" applyBorder="1" applyAlignment="1">
      <alignment horizontal="right" vertical="center"/>
    </xf>
    <xf numFmtId="0" fontId="6" fillId="0" borderId="0" xfId="0" applyFont="1" applyAlignment="1">
      <alignment horizontal="distributed" vertical="center" wrapText="1"/>
    </xf>
    <xf numFmtId="0" fontId="3" fillId="0" borderId="0" xfId="0" applyFont="1" applyAlignment="1">
      <alignment horizontal="distributed" vertical="center"/>
    </xf>
    <xf numFmtId="0" fontId="30" fillId="0" borderId="0" xfId="0" applyFont="1" applyAlignment="1">
      <alignment vertical="top"/>
    </xf>
    <xf numFmtId="49" fontId="6" fillId="0" borderId="0" xfId="0" applyNumberFormat="1" applyFont="1" applyAlignment="1">
      <alignment horizontal="left" vertical="top"/>
    </xf>
    <xf numFmtId="0" fontId="29" fillId="0" borderId="0" xfId="0" applyFont="1" applyAlignment="1">
      <alignment horizontal="distributed" vertical="top"/>
    </xf>
    <xf numFmtId="0" fontId="29" fillId="0" borderId="0" xfId="0" applyFont="1" applyAlignment="1">
      <alignment vertical="top"/>
    </xf>
    <xf numFmtId="38" fontId="30" fillId="0" borderId="0" xfId="3" applyFont="1" applyFill="1" applyBorder="1" applyAlignment="1">
      <alignment vertical="center"/>
    </xf>
    <xf numFmtId="179" fontId="30" fillId="0" borderId="0" xfId="3" applyNumberFormat="1" applyFont="1" applyFill="1" applyBorder="1" applyAlignment="1">
      <alignment vertical="center"/>
    </xf>
    <xf numFmtId="38" fontId="30" fillId="0" borderId="0" xfId="5" applyNumberFormat="1" applyFont="1" applyFill="1" applyBorder="1" applyAlignment="1">
      <alignment vertical="center"/>
    </xf>
    <xf numFmtId="40" fontId="30" fillId="0" borderId="0" xfId="3" applyNumberFormat="1" applyFont="1" applyFill="1" applyBorder="1" applyAlignment="1">
      <alignment vertical="center"/>
    </xf>
    <xf numFmtId="40" fontId="30" fillId="0" borderId="0" xfId="5" applyNumberFormat="1" applyFont="1" applyFill="1" applyBorder="1" applyAlignment="1">
      <alignment vertical="center"/>
    </xf>
    <xf numFmtId="187" fontId="0" fillId="0" borderId="0" xfId="3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vertical="center"/>
    </xf>
    <xf numFmtId="0" fontId="29" fillId="0" borderId="0" xfId="0" applyFont="1" applyAlignment="1">
      <alignment horizontal="distributed" vertical="center"/>
    </xf>
    <xf numFmtId="187" fontId="30" fillId="0" borderId="0" xfId="3" applyNumberFormat="1" applyFont="1" applyFill="1" applyBorder="1" applyAlignment="1"/>
    <xf numFmtId="187" fontId="30" fillId="0" borderId="0" xfId="3" applyNumberFormat="1" applyFont="1" applyFill="1" applyBorder="1" applyAlignment="1">
      <alignment horizontal="right"/>
    </xf>
    <xf numFmtId="187" fontId="30" fillId="0" borderId="0" xfId="3" applyNumberFormat="1" applyFont="1" applyFill="1" applyBorder="1" applyAlignment="1">
      <alignment vertical="center"/>
    </xf>
    <xf numFmtId="178" fontId="30" fillId="0" borderId="0" xfId="3" applyNumberFormat="1" applyFont="1" applyFill="1" applyBorder="1" applyAlignment="1">
      <alignment vertical="center"/>
    </xf>
    <xf numFmtId="185" fontId="32" fillId="0" borderId="0" xfId="3" applyNumberFormat="1" applyFont="1" applyFill="1" applyBorder="1" applyAlignment="1">
      <alignment horizontal="right" vertical="center"/>
    </xf>
    <xf numFmtId="185" fontId="0" fillId="0" borderId="0" xfId="0" applyNumberFormat="1" applyAlignment="1">
      <alignment horizontal="right" vertical="center"/>
    </xf>
    <xf numFmtId="185" fontId="0" fillId="0" borderId="0" xfId="0" applyNumberFormat="1" applyAlignment="1">
      <alignment vertical="center" wrapText="1"/>
    </xf>
    <xf numFmtId="187" fontId="0" fillId="0" borderId="0" xfId="3" applyNumberFormat="1" applyFont="1" applyFill="1" applyBorder="1" applyAlignment="1">
      <alignment horizontal="right" vertical="center" shrinkToFit="1"/>
    </xf>
    <xf numFmtId="187" fontId="3" fillId="0" borderId="0" xfId="3" applyNumberFormat="1" applyFont="1" applyFill="1" applyBorder="1" applyAlignment="1">
      <alignment horizontal="right" vertical="center"/>
    </xf>
    <xf numFmtId="49" fontId="3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0" fillId="0" borderId="0" xfId="0" applyFont="1" applyAlignment="1">
      <alignment vertical="center" shrinkToFit="1"/>
    </xf>
    <xf numFmtId="187" fontId="30" fillId="0" borderId="0" xfId="3" applyNumberFormat="1" applyFont="1" applyFill="1" applyBorder="1" applyAlignment="1">
      <alignment vertical="center" shrinkToFit="1"/>
    </xf>
    <xf numFmtId="185" fontId="30" fillId="0" borderId="0" xfId="3" applyNumberFormat="1" applyFont="1" applyFill="1" applyBorder="1" applyAlignment="1">
      <alignment vertical="center"/>
    </xf>
    <xf numFmtId="183" fontId="30" fillId="0" borderId="0" xfId="0" applyNumberFormat="1" applyFont="1" applyAlignment="1">
      <alignment vertical="center"/>
    </xf>
    <xf numFmtId="0" fontId="5" fillId="0" borderId="20" xfId="0" applyFont="1" applyBorder="1" applyAlignment="1">
      <alignment vertical="center" wrapText="1"/>
    </xf>
    <xf numFmtId="185" fontId="3" fillId="0" borderId="12" xfId="0" applyNumberFormat="1" applyFont="1" applyBorder="1" applyAlignment="1">
      <alignment vertical="center"/>
    </xf>
    <xf numFmtId="0" fontId="5" fillId="0" borderId="86" xfId="0" applyFont="1" applyBorder="1" applyAlignment="1">
      <alignment vertical="center"/>
    </xf>
    <xf numFmtId="0" fontId="5" fillId="0" borderId="87" xfId="0" applyFont="1" applyBorder="1" applyAlignment="1">
      <alignment vertical="center"/>
    </xf>
    <xf numFmtId="185" fontId="3" fillId="0" borderId="36" xfId="0" applyNumberFormat="1" applyFont="1" applyBorder="1" applyAlignment="1">
      <alignment horizontal="right" vertical="center"/>
    </xf>
    <xf numFmtId="185" fontId="3" fillId="0" borderId="38" xfId="0" applyNumberFormat="1" applyFont="1" applyBorder="1" applyAlignment="1">
      <alignment horizontal="right" vertical="center"/>
    </xf>
    <xf numFmtId="38" fontId="3" fillId="0" borderId="12" xfId="3" applyFont="1" applyBorder="1" applyAlignment="1">
      <alignment horizontal="right" vertical="center"/>
    </xf>
    <xf numFmtId="38" fontId="3" fillId="0" borderId="12" xfId="3" applyFont="1" applyFill="1" applyBorder="1" applyAlignment="1">
      <alignment horizontal="right" vertical="center"/>
    </xf>
    <xf numFmtId="38" fontId="3" fillId="0" borderId="36" xfId="3" applyFont="1" applyBorder="1" applyAlignment="1">
      <alignment horizontal="right" vertical="center"/>
    </xf>
    <xf numFmtId="0" fontId="5" fillId="0" borderId="34" xfId="0" applyFont="1" applyBorder="1" applyAlignment="1">
      <alignment vertical="center"/>
    </xf>
    <xf numFmtId="38" fontId="3" fillId="0" borderId="17" xfId="3" applyFont="1" applyBorder="1" applyAlignment="1">
      <alignment vertical="center"/>
    </xf>
    <xf numFmtId="38" fontId="3" fillId="0" borderId="13" xfId="3" applyFont="1" applyBorder="1" applyAlignment="1">
      <alignment horizontal="right" vertical="center"/>
    </xf>
    <xf numFmtId="185" fontId="3" fillId="0" borderId="0" xfId="0" applyNumberFormat="1" applyFont="1" applyAlignment="1">
      <alignment vertical="center"/>
    </xf>
    <xf numFmtId="0" fontId="5" fillId="0" borderId="49" xfId="0" applyFont="1" applyBorder="1" applyAlignment="1">
      <alignment horizontal="center" vertical="center" wrapText="1"/>
    </xf>
    <xf numFmtId="188" fontId="5" fillId="0" borderId="0" xfId="0" applyNumberFormat="1" applyFont="1" applyAlignment="1">
      <alignment vertical="center"/>
    </xf>
    <xf numFmtId="38" fontId="5" fillId="0" borderId="0" xfId="3" applyFont="1" applyBorder="1" applyAlignment="1">
      <alignment vertical="center" shrinkToFit="1"/>
    </xf>
    <xf numFmtId="3" fontId="5" fillId="0" borderId="0" xfId="0" applyNumberFormat="1" applyFont="1" applyAlignment="1">
      <alignment vertical="center" shrinkToFit="1"/>
    </xf>
    <xf numFmtId="0" fontId="40" fillId="0" borderId="0" xfId="0" applyFont="1" applyAlignment="1">
      <alignment vertical="center" shrinkToFit="1"/>
    </xf>
    <xf numFmtId="38" fontId="40" fillId="0" borderId="0" xfId="3" applyFont="1" applyBorder="1" applyAlignment="1">
      <alignment vertical="center" shrinkToFit="1"/>
    </xf>
    <xf numFmtId="3" fontId="40" fillId="0" borderId="0" xfId="0" applyNumberFormat="1" applyFont="1" applyAlignment="1">
      <alignment vertical="center" shrinkToFit="1"/>
    </xf>
    <xf numFmtId="185" fontId="41" fillId="0" borderId="0" xfId="0" applyNumberFormat="1" applyFont="1" applyAlignment="1">
      <alignment vertical="center"/>
    </xf>
    <xf numFmtId="0" fontId="40" fillId="0" borderId="0" xfId="0" applyFont="1" applyAlignment="1">
      <alignment vertical="center"/>
    </xf>
    <xf numFmtId="0" fontId="34" fillId="0" borderId="0" xfId="0" applyFont="1" applyAlignment="1">
      <alignment horizontal="right"/>
    </xf>
    <xf numFmtId="0" fontId="30" fillId="0" borderId="20" xfId="0" applyFont="1" applyBorder="1" applyAlignment="1">
      <alignment vertical="center"/>
    </xf>
    <xf numFmtId="0" fontId="30" fillId="0" borderId="20" xfId="0" applyFont="1" applyBorder="1" applyAlignment="1">
      <alignment horizontal="right" vertical="center"/>
    </xf>
    <xf numFmtId="187" fontId="0" fillId="0" borderId="20" xfId="3" applyNumberFormat="1" applyFont="1" applyBorder="1" applyAlignment="1">
      <alignment horizontal="right" vertical="center"/>
    </xf>
    <xf numFmtId="0" fontId="0" fillId="0" borderId="20" xfId="0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185" fontId="3" fillId="0" borderId="31" xfId="0" applyNumberFormat="1" applyFont="1" applyBorder="1" applyAlignment="1">
      <alignment horizontal="right" vertical="center"/>
    </xf>
    <xf numFmtId="185" fontId="3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185" fontId="3" fillId="0" borderId="28" xfId="0" applyNumberFormat="1" applyFont="1" applyBorder="1" applyAlignment="1">
      <alignment horizontal="right" vertical="center"/>
    </xf>
    <xf numFmtId="185" fontId="3" fillId="0" borderId="7" xfId="0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/>
    </xf>
    <xf numFmtId="183" fontId="17" fillId="0" borderId="12" xfId="0" applyNumberFormat="1" applyFont="1" applyBorder="1" applyAlignment="1">
      <alignment vertical="center"/>
    </xf>
    <xf numFmtId="183" fontId="17" fillId="0" borderId="42" xfId="0" applyNumberFormat="1" applyFont="1" applyBorder="1" applyAlignment="1">
      <alignment vertical="center"/>
    </xf>
    <xf numFmtId="183" fontId="17" fillId="0" borderId="41" xfId="0" applyNumberFormat="1" applyFont="1" applyBorder="1" applyAlignment="1">
      <alignment vertical="center"/>
    </xf>
    <xf numFmtId="184" fontId="3" fillId="0" borderId="12" xfId="8" applyNumberFormat="1" applyFont="1" applyBorder="1" applyAlignment="1">
      <alignment vertical="center"/>
    </xf>
    <xf numFmtId="184" fontId="3" fillId="0" borderId="50" xfId="8" applyNumberFormat="1" applyFont="1" applyBorder="1" applyAlignment="1">
      <alignment vertical="center"/>
    </xf>
    <xf numFmtId="183" fontId="4" fillId="0" borderId="41" xfId="0" applyNumberFormat="1" applyFont="1" applyBorder="1" applyAlignment="1">
      <alignment vertical="center"/>
    </xf>
    <xf numFmtId="184" fontId="4" fillId="0" borderId="12" xfId="8" applyNumberFormat="1" applyFont="1" applyBorder="1" applyAlignment="1">
      <alignment vertical="center"/>
    </xf>
    <xf numFmtId="183" fontId="4" fillId="0" borderId="12" xfId="0" applyNumberFormat="1" applyFont="1" applyBorder="1" applyAlignment="1">
      <alignment vertical="center"/>
    </xf>
    <xf numFmtId="184" fontId="4" fillId="0" borderId="50" xfId="8" applyNumberFormat="1" applyFont="1" applyBorder="1" applyAlignment="1">
      <alignment vertical="center"/>
    </xf>
    <xf numFmtId="185" fontId="4" fillId="0" borderId="25" xfId="0" applyNumberFormat="1" applyFont="1" applyBorder="1" applyAlignment="1">
      <alignment horizontal="center" vertical="center"/>
    </xf>
    <xf numFmtId="185" fontId="4" fillId="0" borderId="50" xfId="0" applyNumberFormat="1" applyFont="1" applyBorder="1" applyAlignment="1">
      <alignment vertical="center"/>
    </xf>
    <xf numFmtId="38" fontId="4" fillId="0" borderId="12" xfId="3" applyFont="1" applyBorder="1" applyAlignment="1">
      <alignment horizontal="right" vertical="center"/>
    </xf>
    <xf numFmtId="38" fontId="4" fillId="0" borderId="50" xfId="3" applyFont="1" applyBorder="1" applyAlignment="1">
      <alignment horizontal="right" vertical="center"/>
    </xf>
    <xf numFmtId="38" fontId="3" fillId="0" borderId="17" xfId="3" applyFont="1" applyFill="1" applyBorder="1" applyAlignment="1">
      <alignment horizontal="right" vertical="center"/>
    </xf>
    <xf numFmtId="38" fontId="3" fillId="0" borderId="38" xfId="3" applyFont="1" applyFill="1" applyBorder="1" applyAlignment="1">
      <alignment vertical="center"/>
    </xf>
    <xf numFmtId="38" fontId="4" fillId="0" borderId="24" xfId="3" applyFont="1" applyBorder="1" applyAlignment="1">
      <alignment horizontal="right" vertical="center"/>
    </xf>
    <xf numFmtId="38" fontId="4" fillId="0" borderId="55" xfId="3" applyFont="1" applyBorder="1" applyAlignment="1">
      <alignment vertical="center"/>
    </xf>
    <xf numFmtId="185" fontId="4" fillId="0" borderId="42" xfId="0" applyNumberFormat="1" applyFont="1" applyBorder="1" applyAlignment="1">
      <alignment horizontal="right" vertical="center"/>
    </xf>
    <xf numFmtId="38" fontId="4" fillId="0" borderId="2" xfId="3" applyFont="1" applyBorder="1" applyAlignment="1">
      <alignment horizontal="right" vertical="center"/>
    </xf>
    <xf numFmtId="38" fontId="4" fillId="0" borderId="42" xfId="3" applyFont="1" applyBorder="1" applyAlignment="1">
      <alignment horizontal="right" vertical="center"/>
    </xf>
    <xf numFmtId="38" fontId="3" fillId="0" borderId="10" xfId="3" applyFont="1" applyFill="1" applyBorder="1" applyAlignment="1">
      <alignment horizontal="right" vertical="center"/>
    </xf>
    <xf numFmtId="196" fontId="4" fillId="0" borderId="12" xfId="3" applyNumberFormat="1" applyFont="1" applyBorder="1" applyAlignment="1">
      <alignment horizontal="right" vertical="center"/>
    </xf>
    <xf numFmtId="196" fontId="4" fillId="0" borderId="25" xfId="3" applyNumberFormat="1" applyFont="1" applyBorder="1" applyAlignment="1">
      <alignment horizontal="right" vertical="center"/>
    </xf>
    <xf numFmtId="181" fontId="3" fillId="0" borderId="50" xfId="3" applyNumberFormat="1" applyFont="1" applyBorder="1" applyAlignment="1">
      <alignment vertical="center"/>
    </xf>
    <xf numFmtId="196" fontId="3" fillId="0" borderId="17" xfId="3" applyNumberFormat="1" applyFont="1" applyBorder="1" applyAlignment="1">
      <alignment horizontal="right" vertical="center"/>
    </xf>
    <xf numFmtId="196" fontId="3" fillId="0" borderId="13" xfId="3" applyNumberFormat="1" applyFont="1" applyBorder="1" applyAlignment="1">
      <alignment horizontal="right" vertical="center"/>
    </xf>
    <xf numFmtId="196" fontId="3" fillId="0" borderId="17" xfId="3" applyNumberFormat="1" applyFont="1" applyFill="1" applyBorder="1" applyAlignment="1">
      <alignment horizontal="right" vertical="center"/>
    </xf>
    <xf numFmtId="196" fontId="3" fillId="0" borderId="17" xfId="3" applyNumberFormat="1" applyFont="1" applyBorder="1" applyAlignment="1">
      <alignment vertical="center"/>
    </xf>
    <xf numFmtId="38" fontId="7" fillId="0" borderId="42" xfId="3" applyFont="1" applyBorder="1" applyAlignment="1">
      <alignment vertical="center"/>
    </xf>
    <xf numFmtId="38" fontId="7" fillId="0" borderId="2" xfId="3" applyFont="1" applyBorder="1" applyAlignment="1">
      <alignment vertical="center"/>
    </xf>
    <xf numFmtId="38" fontId="7" fillId="0" borderId="42" xfId="3" applyFont="1" applyFill="1" applyBorder="1" applyAlignment="1">
      <alignment vertical="center"/>
    </xf>
    <xf numFmtId="38" fontId="7" fillId="0" borderId="24" xfId="3" applyFont="1" applyFill="1" applyBorder="1" applyAlignment="1">
      <alignment vertical="center"/>
    </xf>
    <xf numFmtId="189" fontId="7" fillId="0" borderId="24" xfId="3" applyNumberFormat="1" applyFont="1" applyFill="1" applyBorder="1" applyAlignment="1">
      <alignment vertical="center"/>
    </xf>
    <xf numFmtId="189" fontId="7" fillId="0" borderId="42" xfId="3" applyNumberFormat="1" applyFont="1" applyFill="1" applyBorder="1" applyAlignment="1">
      <alignment vertical="center"/>
    </xf>
    <xf numFmtId="38" fontId="5" fillId="0" borderId="31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38" fontId="5" fillId="0" borderId="31" xfId="3" applyFont="1" applyFill="1" applyBorder="1" applyAlignment="1">
      <alignment vertical="center"/>
    </xf>
    <xf numFmtId="38" fontId="5" fillId="0" borderId="10" xfId="3" applyFont="1" applyFill="1" applyBorder="1" applyAlignment="1">
      <alignment vertical="center"/>
    </xf>
    <xf numFmtId="189" fontId="5" fillId="0" borderId="10" xfId="3" applyNumberFormat="1" applyFont="1" applyFill="1" applyBorder="1" applyAlignment="1">
      <alignment vertical="center"/>
    </xf>
    <xf numFmtId="189" fontId="5" fillId="0" borderId="31" xfId="3" applyNumberFormat="1" applyFont="1" applyFill="1" applyBorder="1" applyAlignment="1">
      <alignment vertical="center"/>
    </xf>
    <xf numFmtId="0" fontId="30" fillId="0" borderId="23" xfId="0" applyFont="1" applyBorder="1" applyAlignment="1">
      <alignment vertical="center"/>
    </xf>
    <xf numFmtId="0" fontId="30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185" fontId="4" fillId="0" borderId="24" xfId="0" applyNumberFormat="1" applyFont="1" applyBorder="1" applyAlignment="1">
      <alignment horizontal="right" vertical="center"/>
    </xf>
    <xf numFmtId="185" fontId="4" fillId="0" borderId="50" xfId="0" applyNumberFormat="1" applyFont="1" applyBorder="1" applyAlignment="1">
      <alignment horizontal="right" vertical="center"/>
    </xf>
    <xf numFmtId="0" fontId="5" fillId="0" borderId="47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 wrapText="1"/>
    </xf>
    <xf numFmtId="38" fontId="22" fillId="3" borderId="7" xfId="3" applyFont="1" applyFill="1" applyBorder="1" applyAlignment="1">
      <alignment vertical="center"/>
    </xf>
    <xf numFmtId="38" fontId="22" fillId="3" borderId="28" xfId="3" applyFont="1" applyFill="1" applyBorder="1" applyAlignment="1">
      <alignment vertical="center"/>
    </xf>
    <xf numFmtId="190" fontId="22" fillId="3" borderId="3" xfId="3" applyNumberFormat="1" applyFont="1" applyFill="1" applyBorder="1" applyAlignment="1">
      <alignment vertical="center"/>
    </xf>
    <xf numFmtId="38" fontId="25" fillId="0" borderId="0" xfId="3" applyFont="1" applyBorder="1" applyAlignment="1">
      <alignment vertical="center"/>
    </xf>
    <xf numFmtId="190" fontId="25" fillId="0" borderId="36" xfId="3" applyNumberFormat="1" applyFont="1" applyBorder="1" applyAlignment="1">
      <alignment vertical="center"/>
    </xf>
    <xf numFmtId="38" fontId="25" fillId="0" borderId="7" xfId="3" applyFont="1" applyBorder="1" applyAlignment="1">
      <alignment vertical="center"/>
    </xf>
    <xf numFmtId="190" fontId="25" fillId="0" borderId="3" xfId="3" applyNumberFormat="1" applyFont="1" applyBorder="1" applyAlignment="1">
      <alignment vertical="center"/>
    </xf>
    <xf numFmtId="38" fontId="25" fillId="0" borderId="43" xfId="3" applyFont="1" applyBorder="1" applyAlignment="1">
      <alignment vertical="center"/>
    </xf>
    <xf numFmtId="38" fontId="25" fillId="0" borderId="28" xfId="3" applyFont="1" applyBorder="1" applyAlignment="1">
      <alignment vertical="center"/>
    </xf>
    <xf numFmtId="190" fontId="34" fillId="0" borderId="51" xfId="0" applyNumberFormat="1" applyFont="1" applyBorder="1" applyAlignment="1">
      <alignment vertical="center"/>
    </xf>
    <xf numFmtId="190" fontId="34" fillId="0" borderId="5" xfId="0" applyNumberFormat="1" applyFont="1" applyBorder="1" applyAlignment="1">
      <alignment vertical="center"/>
    </xf>
    <xf numFmtId="38" fontId="25" fillId="0" borderId="19" xfId="3" applyFont="1" applyBorder="1" applyAlignment="1">
      <alignment vertical="center"/>
    </xf>
    <xf numFmtId="190" fontId="25" fillId="0" borderId="48" xfId="3" applyNumberFormat="1" applyFont="1" applyBorder="1" applyAlignment="1">
      <alignment vertical="center"/>
    </xf>
    <xf numFmtId="190" fontId="34" fillId="0" borderId="53" xfId="0" applyNumberFormat="1" applyFont="1" applyBorder="1" applyAlignment="1">
      <alignment vertical="center"/>
    </xf>
    <xf numFmtId="38" fontId="22" fillId="3" borderId="6" xfId="3" applyFont="1" applyFill="1" applyBorder="1" applyAlignment="1">
      <alignment vertical="center"/>
    </xf>
    <xf numFmtId="38" fontId="25" fillId="0" borderId="87" xfId="3" applyFont="1" applyBorder="1" applyAlignment="1">
      <alignment vertical="center"/>
    </xf>
    <xf numFmtId="38" fontId="25" fillId="0" borderId="6" xfId="3" applyFont="1" applyBorder="1" applyAlignment="1">
      <alignment vertical="center"/>
    </xf>
    <xf numFmtId="38" fontId="25" fillId="0" borderId="86" xfId="3" applyFont="1" applyBorder="1" applyAlignment="1">
      <alignment vertical="center"/>
    </xf>
    <xf numFmtId="38" fontId="25" fillId="0" borderId="46" xfId="3" applyFont="1" applyBorder="1" applyAlignment="1">
      <alignment vertical="center"/>
    </xf>
    <xf numFmtId="0" fontId="43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44" fillId="0" borderId="0" xfId="0" applyFont="1" applyAlignment="1">
      <alignment vertical="center"/>
    </xf>
    <xf numFmtId="0" fontId="25" fillId="2" borderId="89" xfId="0" applyFont="1" applyFill="1" applyBorder="1" applyAlignment="1">
      <alignment horizontal="center" vertical="center"/>
    </xf>
    <xf numFmtId="0" fontId="25" fillId="2" borderId="87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25" fillId="0" borderId="87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5" fillId="0" borderId="86" xfId="0" applyFont="1" applyBorder="1" applyAlignment="1">
      <alignment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43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0" borderId="0" xfId="0" applyFont="1"/>
    <xf numFmtId="190" fontId="10" fillId="5" borderId="5" xfId="0" applyNumberFormat="1" applyFont="1" applyFill="1" applyBorder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2" fillId="0" borderId="0" xfId="9" applyFont="1">
      <alignment vertical="center"/>
    </xf>
    <xf numFmtId="0" fontId="13" fillId="0" borderId="0" xfId="9" applyFo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9" xfId="0" applyFont="1" applyBorder="1" applyAlignment="1">
      <alignment vertical="center" wrapText="1"/>
    </xf>
    <xf numFmtId="0" fontId="5" fillId="0" borderId="60" xfId="0" applyFont="1" applyBorder="1" applyAlignment="1">
      <alignment vertical="center" wrapText="1"/>
    </xf>
    <xf numFmtId="0" fontId="5" fillId="0" borderId="63" xfId="0" applyFont="1" applyBorder="1" applyAlignment="1">
      <alignment vertical="center" wrapText="1"/>
    </xf>
    <xf numFmtId="0" fontId="5" fillId="0" borderId="61" xfId="0" applyFont="1" applyBorder="1" applyAlignment="1">
      <alignment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4" xfId="0" applyFont="1" applyBorder="1" applyAlignment="1">
      <alignment vertical="center" wrapText="1"/>
    </xf>
    <xf numFmtId="0" fontId="5" fillId="0" borderId="65" xfId="0" applyFont="1" applyBorder="1" applyAlignment="1">
      <alignment vertical="center" wrapText="1"/>
    </xf>
    <xf numFmtId="0" fontId="5" fillId="0" borderId="66" xfId="0" applyFont="1" applyBorder="1" applyAlignment="1">
      <alignment vertical="center" wrapText="1"/>
    </xf>
    <xf numFmtId="0" fontId="5" fillId="0" borderId="67" xfId="0" applyFont="1" applyBorder="1" applyAlignment="1">
      <alignment vertical="center" wrapText="1"/>
    </xf>
    <xf numFmtId="0" fontId="5" fillId="0" borderId="68" xfId="0" applyFont="1" applyBorder="1" applyAlignment="1">
      <alignment vertical="center" wrapText="1"/>
    </xf>
    <xf numFmtId="0" fontId="5" fillId="0" borderId="69" xfId="0" applyFont="1" applyBorder="1" applyAlignment="1">
      <alignment vertical="center" wrapText="1"/>
    </xf>
    <xf numFmtId="0" fontId="5" fillId="0" borderId="70" xfId="0" applyFont="1" applyBorder="1" applyAlignment="1">
      <alignment vertical="center" wrapText="1"/>
    </xf>
    <xf numFmtId="0" fontId="5" fillId="0" borderId="71" xfId="0" applyFont="1" applyBorder="1" applyAlignment="1">
      <alignment vertical="center" wrapText="1"/>
    </xf>
    <xf numFmtId="0" fontId="5" fillId="0" borderId="72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85" fontId="3" fillId="0" borderId="76" xfId="0" applyNumberFormat="1" applyFont="1" applyBorder="1" applyAlignment="1">
      <alignment vertical="center"/>
    </xf>
    <xf numFmtId="185" fontId="3" fillId="0" borderId="77" xfId="0" applyNumberFormat="1" applyFont="1" applyBorder="1" applyAlignment="1">
      <alignment vertical="center"/>
    </xf>
    <xf numFmtId="185" fontId="3" fillId="0" borderId="78" xfId="0" applyNumberFormat="1" applyFont="1" applyBorder="1" applyAlignment="1">
      <alignment vertical="center"/>
    </xf>
    <xf numFmtId="185" fontId="3" fillId="0" borderId="73" xfId="0" applyNumberFormat="1" applyFont="1" applyBorder="1" applyAlignment="1">
      <alignment vertical="center"/>
    </xf>
    <xf numFmtId="185" fontId="3" fillId="0" borderId="74" xfId="0" applyNumberFormat="1" applyFont="1" applyBorder="1" applyAlignment="1">
      <alignment vertical="center"/>
    </xf>
    <xf numFmtId="185" fontId="3" fillId="0" borderId="75" xfId="0" applyNumberFormat="1" applyFont="1" applyBorder="1" applyAlignment="1">
      <alignment vertical="center"/>
    </xf>
    <xf numFmtId="185" fontId="3" fillId="0" borderId="79" xfId="0" applyNumberFormat="1" applyFont="1" applyBorder="1" applyAlignment="1">
      <alignment vertical="center"/>
    </xf>
    <xf numFmtId="185" fontId="3" fillId="0" borderId="80" xfId="0" applyNumberFormat="1" applyFont="1" applyBorder="1" applyAlignment="1">
      <alignment vertical="center"/>
    </xf>
    <xf numFmtId="185" fontId="3" fillId="0" borderId="81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right" wrapText="1"/>
    </xf>
    <xf numFmtId="185" fontId="4" fillId="0" borderId="92" xfId="0" applyNumberFormat="1" applyFont="1" applyBorder="1" applyAlignment="1">
      <alignment horizontal="right" vertical="center"/>
    </xf>
    <xf numFmtId="185" fontId="4" fillId="0" borderId="93" xfId="0" applyNumberFormat="1" applyFont="1" applyBorder="1" applyAlignment="1">
      <alignment horizontal="right" vertical="center"/>
    </xf>
    <xf numFmtId="185" fontId="4" fillId="0" borderId="94" xfId="0" applyNumberFormat="1" applyFont="1" applyBorder="1" applyAlignment="1">
      <alignment horizontal="right" vertical="center"/>
    </xf>
    <xf numFmtId="0" fontId="5" fillId="0" borderId="36" xfId="0" applyFont="1" applyBorder="1" applyAlignment="1">
      <alignment horizontal="center" vertical="distributed" wrapText="1"/>
    </xf>
    <xf numFmtId="0" fontId="0" fillId="0" borderId="15" xfId="0" applyBorder="1" applyAlignment="1">
      <alignment vertical="distributed"/>
    </xf>
    <xf numFmtId="0" fontId="5" fillId="0" borderId="15" xfId="0" applyFont="1" applyBorder="1" applyAlignment="1">
      <alignment horizontal="center" vertical="distributed"/>
    </xf>
    <xf numFmtId="0" fontId="5" fillId="0" borderId="15" xfId="0" applyFont="1" applyBorder="1" applyAlignment="1">
      <alignment horizontal="center" vertical="distributed" wrapText="1"/>
    </xf>
    <xf numFmtId="0" fontId="5" fillId="0" borderId="12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38" fontId="5" fillId="0" borderId="49" xfId="3" applyFont="1" applyBorder="1" applyAlignment="1">
      <alignment horizontal="center" vertical="center" wrapText="1"/>
    </xf>
    <xf numFmtId="38" fontId="5" fillId="0" borderId="52" xfId="3" applyFont="1" applyBorder="1" applyAlignment="1">
      <alignment horizontal="center" vertical="center" wrapText="1"/>
    </xf>
    <xf numFmtId="38" fontId="5" fillId="0" borderId="5" xfId="3" applyFont="1" applyBorder="1" applyAlignment="1">
      <alignment horizontal="center" vertical="center"/>
    </xf>
    <xf numFmtId="38" fontId="5" fillId="0" borderId="42" xfId="3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5" fillId="0" borderId="12" xfId="3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82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5" fillId="0" borderId="3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5" fillId="0" borderId="15" xfId="0" applyFont="1" applyBorder="1" applyAlignment="1">
      <alignment horizont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5" fillId="0" borderId="27" xfId="3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185" fontId="5" fillId="0" borderId="31" xfId="3" applyNumberFormat="1" applyFont="1" applyFill="1" applyBorder="1" applyAlignment="1">
      <alignment horizontal="right" vertical="center"/>
    </xf>
    <xf numFmtId="185" fontId="5" fillId="0" borderId="32" xfId="3" applyNumberFormat="1" applyFont="1" applyFill="1" applyBorder="1" applyAlignment="1">
      <alignment horizontal="right" vertical="center"/>
    </xf>
    <xf numFmtId="189" fontId="5" fillId="0" borderId="33" xfId="0" applyNumberFormat="1" applyFont="1" applyBorder="1" applyAlignment="1">
      <alignment horizontal="center" vertical="center"/>
    </xf>
    <xf numFmtId="189" fontId="5" fillId="0" borderId="34" xfId="0" applyNumberFormat="1" applyFont="1" applyBorder="1" applyAlignment="1">
      <alignment horizontal="center" vertical="center"/>
    </xf>
    <xf numFmtId="189" fontId="5" fillId="0" borderId="35" xfId="0" applyNumberFormat="1" applyFont="1" applyBorder="1" applyAlignment="1">
      <alignment horizontal="center" vertical="center"/>
    </xf>
    <xf numFmtId="189" fontId="5" fillId="0" borderId="28" xfId="0" applyNumberFormat="1" applyFont="1" applyBorder="1" applyAlignment="1">
      <alignment horizontal="center" vertical="center"/>
    </xf>
    <xf numFmtId="189" fontId="5" fillId="0" borderId="30" xfId="0" applyNumberFormat="1" applyFont="1" applyBorder="1" applyAlignment="1">
      <alignment horizontal="center" vertical="center"/>
    </xf>
    <xf numFmtId="185" fontId="5" fillId="0" borderId="28" xfId="3" applyNumberFormat="1" applyFont="1" applyFill="1" applyBorder="1" applyAlignment="1">
      <alignment horizontal="right" vertical="center"/>
    </xf>
    <xf numFmtId="185" fontId="5" fillId="0" borderId="30" xfId="3" applyNumberFormat="1" applyFont="1" applyFill="1" applyBorder="1" applyAlignment="1">
      <alignment horizontal="right" vertical="center"/>
    </xf>
    <xf numFmtId="185" fontId="7" fillId="0" borderId="42" xfId="3" applyNumberFormat="1" applyFont="1" applyFill="1" applyBorder="1" applyAlignment="1">
      <alignment horizontal="right" vertical="center"/>
    </xf>
    <xf numFmtId="185" fontId="7" fillId="0" borderId="55" xfId="3" applyNumberFormat="1" applyFont="1" applyFill="1" applyBorder="1" applyAlignment="1">
      <alignment horizontal="right" vertical="center"/>
    </xf>
    <xf numFmtId="41" fontId="3" fillId="0" borderId="28" xfId="0" applyNumberFormat="1" applyFont="1" applyBorder="1" applyAlignment="1">
      <alignment horizontal="center" vertical="center" wrapText="1"/>
    </xf>
    <xf numFmtId="41" fontId="3" fillId="0" borderId="7" xfId="0" applyNumberFormat="1" applyFont="1" applyBorder="1" applyAlignment="1">
      <alignment horizontal="center" vertical="center" wrapText="1"/>
    </xf>
    <xf numFmtId="41" fontId="3" fillId="0" borderId="30" xfId="0" applyNumberFormat="1" applyFont="1" applyBorder="1" applyAlignment="1">
      <alignment horizontal="center" vertical="center" wrapText="1"/>
    </xf>
    <xf numFmtId="41" fontId="3" fillId="0" borderId="3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32" xfId="0" applyNumberFormat="1" applyFont="1" applyBorder="1" applyAlignment="1">
      <alignment horizontal="center" vertical="center"/>
    </xf>
    <xf numFmtId="41" fontId="4" fillId="0" borderId="28" xfId="0" applyNumberFormat="1" applyFont="1" applyBorder="1" applyAlignment="1">
      <alignment horizontal="right" vertical="center"/>
    </xf>
    <xf numFmtId="41" fontId="4" fillId="0" borderId="7" xfId="0" applyNumberFormat="1" applyFont="1" applyBorder="1" applyAlignment="1">
      <alignment horizontal="right" vertical="center"/>
    </xf>
    <xf numFmtId="41" fontId="4" fillId="0" borderId="30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7" xfId="0" applyNumberFormat="1" applyFont="1" applyBorder="1" applyAlignment="1">
      <alignment horizontal="right" vertical="center"/>
    </xf>
    <xf numFmtId="41" fontId="3" fillId="0" borderId="30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41" fontId="3" fillId="0" borderId="30" xfId="0" applyNumberFormat="1" applyFont="1" applyBorder="1" applyAlignment="1">
      <alignment vertical="center"/>
    </xf>
    <xf numFmtId="191" fontId="3" fillId="0" borderId="28" xfId="0" applyNumberFormat="1" applyFont="1" applyBorder="1" applyAlignment="1">
      <alignment horizontal="center" vertical="center"/>
    </xf>
    <xf numFmtId="191" fontId="3" fillId="0" borderId="7" xfId="0" applyNumberFormat="1" applyFont="1" applyBorder="1" applyAlignment="1">
      <alignment horizontal="center" vertical="center"/>
    </xf>
    <xf numFmtId="191" fontId="3" fillId="0" borderId="30" xfId="0" applyNumberFormat="1" applyFont="1" applyBorder="1" applyAlignment="1">
      <alignment horizontal="center" vertical="center"/>
    </xf>
    <xf numFmtId="191" fontId="3" fillId="0" borderId="31" xfId="3" applyNumberFormat="1" applyFont="1" applyFill="1" applyBorder="1" applyAlignment="1">
      <alignment horizontal="center" vertical="center"/>
    </xf>
    <xf numFmtId="191" fontId="3" fillId="0" borderId="10" xfId="3" applyNumberFormat="1" applyFont="1" applyFill="1" applyBorder="1" applyAlignment="1">
      <alignment horizontal="center" vertical="center"/>
    </xf>
    <xf numFmtId="191" fontId="3" fillId="0" borderId="32" xfId="3" applyNumberFormat="1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5" fillId="0" borderId="28" xfId="3" applyFont="1" applyFill="1" applyBorder="1" applyAlignment="1">
      <alignment horizontal="right" vertical="center"/>
    </xf>
    <xf numFmtId="38" fontId="5" fillId="0" borderId="8" xfId="3" applyFont="1" applyFill="1" applyBorder="1" applyAlignment="1">
      <alignment horizontal="right" vertical="center"/>
    </xf>
    <xf numFmtId="185" fontId="5" fillId="0" borderId="7" xfId="3" applyNumberFormat="1" applyFont="1" applyFill="1" applyBorder="1" applyAlignment="1">
      <alignment horizontal="right" vertical="center"/>
    </xf>
    <xf numFmtId="189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7" xfId="3" applyFont="1" applyFill="1" applyBorder="1" applyAlignment="1">
      <alignment horizontal="right" vertical="center"/>
    </xf>
    <xf numFmtId="38" fontId="7" fillId="0" borderId="42" xfId="3" applyFont="1" applyFill="1" applyBorder="1" applyAlignment="1">
      <alignment horizontal="right" vertical="center"/>
    </xf>
    <xf numFmtId="38" fontId="7" fillId="0" borderId="2" xfId="3" applyFont="1" applyFill="1" applyBorder="1" applyAlignment="1">
      <alignment horizontal="right" vertical="center"/>
    </xf>
    <xf numFmtId="38" fontId="7" fillId="0" borderId="24" xfId="3" applyFont="1" applyFill="1" applyBorder="1" applyAlignment="1">
      <alignment horizontal="right" vertical="center"/>
    </xf>
    <xf numFmtId="185" fontId="7" fillId="0" borderId="24" xfId="3" applyNumberFormat="1" applyFont="1" applyFill="1" applyBorder="1" applyAlignment="1">
      <alignment horizontal="right" vertical="center"/>
    </xf>
    <xf numFmtId="38" fontId="5" fillId="0" borderId="31" xfId="3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185" fontId="5" fillId="0" borderId="10" xfId="3" applyNumberFormat="1" applyFont="1" applyFill="1" applyBorder="1" applyAlignment="1">
      <alignment horizontal="right" vertical="center"/>
    </xf>
    <xf numFmtId="38" fontId="5" fillId="0" borderId="10" xfId="3" applyFont="1" applyFill="1" applyBorder="1" applyAlignment="1">
      <alignment horizontal="right" vertical="center"/>
    </xf>
    <xf numFmtId="0" fontId="5" fillId="0" borderId="83" xfId="0" applyFont="1" applyBorder="1" applyAlignment="1">
      <alignment horizontal="left" vertical="center" wrapText="1"/>
    </xf>
    <xf numFmtId="0" fontId="5" fillId="0" borderId="84" xfId="0" applyFont="1" applyBorder="1" applyAlignment="1">
      <alignment horizontal="left" vertical="center" wrapText="1"/>
    </xf>
    <xf numFmtId="0" fontId="5" fillId="0" borderId="85" xfId="0" applyFont="1" applyBorder="1" applyAlignment="1">
      <alignment horizontal="left" vertical="center" wrapText="1"/>
    </xf>
    <xf numFmtId="191" fontId="3" fillId="0" borderId="4" xfId="3" applyNumberFormat="1" applyFont="1" applyFill="1" applyBorder="1" applyAlignment="1">
      <alignment horizontal="center" vertical="center"/>
    </xf>
    <xf numFmtId="191" fontId="3" fillId="0" borderId="31" xfId="0" applyNumberFormat="1" applyFont="1" applyBorder="1" applyAlignment="1">
      <alignment horizontal="left" vertical="center"/>
    </xf>
    <xf numFmtId="191" fontId="3" fillId="0" borderId="10" xfId="0" applyNumberFormat="1" applyFont="1" applyBorder="1" applyAlignment="1">
      <alignment horizontal="left" vertical="center"/>
    </xf>
    <xf numFmtId="191" fontId="3" fillId="0" borderId="4" xfId="0" applyNumberFormat="1" applyFont="1" applyBorder="1" applyAlignment="1">
      <alignment horizontal="left" vertical="center"/>
    </xf>
    <xf numFmtId="41" fontId="3" fillId="0" borderId="8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41" fontId="3" fillId="0" borderId="28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191" fontId="3" fillId="0" borderId="8" xfId="0" applyNumberFormat="1" applyFont="1" applyBorder="1" applyAlignment="1">
      <alignment horizontal="center" vertical="center"/>
    </xf>
    <xf numFmtId="0" fontId="5" fillId="0" borderId="64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vertical="center" wrapText="1"/>
    </xf>
    <xf numFmtId="0" fontId="5" fillId="0" borderId="70" xfId="0" applyFont="1" applyBorder="1" applyAlignment="1">
      <alignment horizontal="left" vertical="center" wrapText="1"/>
    </xf>
    <xf numFmtId="0" fontId="5" fillId="0" borderId="71" xfId="0" applyFont="1" applyBorder="1" applyAlignment="1">
      <alignment horizontal="left" vertical="center" wrapText="1"/>
    </xf>
    <xf numFmtId="0" fontId="5" fillId="0" borderId="7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41" fontId="3" fillId="0" borderId="28" xfId="0" applyNumberFormat="1" applyFont="1" applyBorder="1" applyAlignment="1">
      <alignment horizontal="left" vertical="center" wrapText="1"/>
    </xf>
    <xf numFmtId="41" fontId="3" fillId="0" borderId="7" xfId="0" applyNumberFormat="1" applyFont="1" applyBorder="1" applyAlignment="1">
      <alignment horizontal="left" vertical="center" wrapText="1"/>
    </xf>
    <xf numFmtId="41" fontId="3" fillId="0" borderId="8" xfId="0" applyNumberFormat="1" applyFont="1" applyBorder="1" applyAlignment="1">
      <alignment horizontal="left" vertical="center" wrapText="1"/>
    </xf>
    <xf numFmtId="38" fontId="5" fillId="0" borderId="28" xfId="3" applyFont="1" applyBorder="1" applyAlignment="1">
      <alignment vertical="center"/>
    </xf>
    <xf numFmtId="38" fontId="5" fillId="0" borderId="8" xfId="3" applyFont="1" applyBorder="1" applyAlignment="1">
      <alignment vertical="center"/>
    </xf>
    <xf numFmtId="38" fontId="5" fillId="0" borderId="28" xfId="3" applyFont="1" applyBorder="1" applyAlignment="1">
      <alignment horizontal="right" vertical="center"/>
    </xf>
    <xf numFmtId="38" fontId="5" fillId="0" borderId="8" xfId="3" applyFont="1" applyBorder="1" applyAlignment="1">
      <alignment horizontal="right" vertical="center"/>
    </xf>
    <xf numFmtId="0" fontId="5" fillId="0" borderId="10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1" fontId="3" fillId="0" borderId="31" xfId="0" applyNumberFormat="1" applyFont="1" applyBorder="1" applyAlignment="1">
      <alignment horizontal="left" vertical="center"/>
    </xf>
    <xf numFmtId="41" fontId="3" fillId="0" borderId="10" xfId="0" applyNumberFormat="1" applyFont="1" applyBorder="1" applyAlignment="1">
      <alignment horizontal="left" vertical="center"/>
    </xf>
    <xf numFmtId="41" fontId="3" fillId="0" borderId="4" xfId="0" applyNumberFormat="1" applyFont="1" applyBorder="1" applyAlignment="1">
      <alignment horizontal="left" vertical="center"/>
    </xf>
    <xf numFmtId="191" fontId="3" fillId="0" borderId="28" xfId="0" applyNumberFormat="1" applyFont="1" applyBorder="1" applyAlignment="1">
      <alignment horizontal="left" vertical="center"/>
    </xf>
    <xf numFmtId="191" fontId="3" fillId="0" borderId="7" xfId="0" applyNumberFormat="1" applyFont="1" applyBorder="1" applyAlignment="1">
      <alignment horizontal="left" vertical="center"/>
    </xf>
    <xf numFmtId="191" fontId="3" fillId="0" borderId="8" xfId="0" applyNumberFormat="1" applyFont="1" applyBorder="1" applyAlignment="1">
      <alignment horizontal="left" vertical="center"/>
    </xf>
    <xf numFmtId="41" fontId="3" fillId="0" borderId="28" xfId="3" applyNumberFormat="1" applyFont="1" applyBorder="1" applyAlignment="1">
      <alignment horizontal="left" vertical="center"/>
    </xf>
    <xf numFmtId="41" fontId="3" fillId="0" borderId="7" xfId="3" applyNumberFormat="1" applyFont="1" applyBorder="1" applyAlignment="1">
      <alignment horizontal="left" vertical="center"/>
    </xf>
    <xf numFmtId="41" fontId="3" fillId="0" borderId="8" xfId="3" applyNumberFormat="1" applyFont="1" applyBorder="1" applyAlignment="1">
      <alignment horizontal="left" vertical="center"/>
    </xf>
    <xf numFmtId="41" fontId="3" fillId="0" borderId="28" xfId="0" applyNumberFormat="1" applyFont="1" applyBorder="1" applyAlignment="1">
      <alignment horizontal="left" vertical="center"/>
    </xf>
    <xf numFmtId="41" fontId="3" fillId="0" borderId="7" xfId="0" applyNumberFormat="1" applyFont="1" applyBorder="1" applyAlignment="1">
      <alignment horizontal="left" vertical="center"/>
    </xf>
    <xf numFmtId="41" fontId="3" fillId="0" borderId="8" xfId="0" applyNumberFormat="1" applyFont="1" applyBorder="1" applyAlignment="1">
      <alignment horizontal="left" vertical="center"/>
    </xf>
    <xf numFmtId="189" fontId="5" fillId="0" borderId="22" xfId="0" applyNumberFormat="1" applyFont="1" applyBorder="1" applyAlignment="1">
      <alignment horizontal="center" vertical="center"/>
    </xf>
    <xf numFmtId="41" fontId="4" fillId="0" borderId="28" xfId="0" applyNumberFormat="1" applyFont="1" applyBorder="1" applyAlignment="1">
      <alignment horizontal="center" vertical="center" wrapText="1"/>
    </xf>
    <xf numFmtId="41" fontId="4" fillId="0" borderId="7" xfId="0" applyNumberFormat="1" applyFont="1" applyBorder="1" applyAlignment="1">
      <alignment horizontal="center" vertical="center" wrapText="1"/>
    </xf>
    <xf numFmtId="41" fontId="4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31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38" fontId="5" fillId="0" borderId="31" xfId="3" applyFont="1" applyBorder="1" applyAlignment="1">
      <alignment horizontal="right" vertical="center"/>
    </xf>
    <xf numFmtId="38" fontId="5" fillId="0" borderId="4" xfId="3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38" fontId="7" fillId="0" borderId="42" xfId="3" applyFont="1" applyBorder="1" applyAlignment="1">
      <alignment vertical="center"/>
    </xf>
    <xf numFmtId="38" fontId="7" fillId="0" borderId="2" xfId="3" applyFont="1" applyBorder="1" applyAlignment="1">
      <alignment vertical="center"/>
    </xf>
    <xf numFmtId="38" fontId="7" fillId="0" borderId="42" xfId="3" applyFont="1" applyBorder="1" applyAlignment="1">
      <alignment horizontal="right" vertical="center"/>
    </xf>
    <xf numFmtId="38" fontId="7" fillId="0" borderId="2" xfId="3" applyFont="1" applyBorder="1" applyAlignment="1">
      <alignment horizontal="right" vertical="center"/>
    </xf>
    <xf numFmtId="41" fontId="3" fillId="0" borderId="28" xfId="3" applyNumberFormat="1" applyFont="1" applyBorder="1" applyAlignment="1">
      <alignment horizontal="left" vertical="center" shrinkToFit="1"/>
    </xf>
    <xf numFmtId="41" fontId="3" fillId="0" borderId="7" xfId="3" applyNumberFormat="1" applyFont="1" applyBorder="1" applyAlignment="1">
      <alignment horizontal="left" vertical="center" shrinkToFit="1"/>
    </xf>
    <xf numFmtId="41" fontId="3" fillId="0" borderId="8" xfId="3" applyNumberFormat="1" applyFont="1" applyBorder="1" applyAlignment="1">
      <alignment horizontal="left" vertical="center" shrinkToFit="1"/>
    </xf>
    <xf numFmtId="185" fontId="5" fillId="0" borderId="4" xfId="3" applyNumberFormat="1" applyFont="1" applyFill="1" applyBorder="1" applyAlignment="1">
      <alignment horizontal="right" vertical="center"/>
    </xf>
    <xf numFmtId="185" fontId="5" fillId="0" borderId="8" xfId="3" applyNumberFormat="1" applyFont="1" applyFill="1" applyBorder="1" applyAlignment="1">
      <alignment horizontal="right" vertical="center"/>
    </xf>
    <xf numFmtId="189" fontId="5" fillId="0" borderId="8" xfId="0" applyNumberFormat="1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vertical="center"/>
    </xf>
    <xf numFmtId="185" fontId="7" fillId="0" borderId="2" xfId="3" applyNumberFormat="1" applyFont="1" applyFill="1" applyBorder="1" applyAlignment="1">
      <alignment horizontal="right" vertical="center"/>
    </xf>
    <xf numFmtId="185" fontId="3" fillId="0" borderId="31" xfId="0" applyNumberFormat="1" applyFont="1" applyBorder="1" applyAlignment="1">
      <alignment horizontal="right" vertical="center"/>
    </xf>
    <xf numFmtId="185" fontId="3" fillId="0" borderId="10" xfId="0" applyNumberFormat="1" applyFont="1" applyBorder="1" applyAlignment="1">
      <alignment horizontal="right" vertical="center"/>
    </xf>
    <xf numFmtId="185" fontId="3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187" fontId="5" fillId="0" borderId="33" xfId="3" applyNumberFormat="1" applyFont="1" applyBorder="1" applyAlignment="1">
      <alignment horizontal="center" vertical="center" shrinkToFit="1"/>
    </xf>
    <xf numFmtId="187" fontId="5" fillId="0" borderId="34" xfId="3" applyNumberFormat="1" applyFont="1" applyBorder="1" applyAlignment="1">
      <alignment horizontal="center" vertical="center" shrinkToFit="1"/>
    </xf>
    <xf numFmtId="187" fontId="5" fillId="0" borderId="22" xfId="3" applyNumberFormat="1" applyFont="1" applyBorder="1" applyAlignment="1">
      <alignment horizontal="center" vertical="center" shrinkToFit="1"/>
    </xf>
    <xf numFmtId="185" fontId="3" fillId="0" borderId="76" xfId="0" applyNumberFormat="1" applyFont="1" applyBorder="1" applyAlignment="1">
      <alignment horizontal="right" vertical="center"/>
    </xf>
    <xf numFmtId="185" fontId="3" fillId="0" borderId="77" xfId="0" applyNumberFormat="1" applyFont="1" applyBorder="1" applyAlignment="1">
      <alignment horizontal="right" vertical="center"/>
    </xf>
    <xf numFmtId="185" fontId="3" fillId="0" borderId="78" xfId="0" applyNumberFormat="1" applyFont="1" applyBorder="1" applyAlignment="1">
      <alignment horizontal="right" vertical="center"/>
    </xf>
    <xf numFmtId="187" fontId="4" fillId="0" borderId="28" xfId="3" applyNumberFormat="1" applyFont="1" applyBorder="1" applyAlignment="1">
      <alignment horizontal="right" vertical="center" shrinkToFit="1"/>
    </xf>
    <xf numFmtId="187" fontId="4" fillId="0" borderId="7" xfId="3" applyNumberFormat="1" applyFont="1" applyBorder="1" applyAlignment="1">
      <alignment horizontal="right" vertical="center" shrinkToFit="1"/>
    </xf>
    <xf numFmtId="187" fontId="4" fillId="0" borderId="8" xfId="3" applyNumberFormat="1" applyFont="1" applyBorder="1" applyAlignment="1">
      <alignment horizontal="right" vertical="center" shrinkToFit="1"/>
    </xf>
    <xf numFmtId="190" fontId="4" fillId="0" borderId="28" xfId="1" applyNumberFormat="1" applyFont="1" applyBorder="1" applyAlignment="1">
      <alignment horizontal="right" vertical="center"/>
    </xf>
    <xf numFmtId="190" fontId="4" fillId="0" borderId="7" xfId="1" applyNumberFormat="1" applyFont="1" applyBorder="1" applyAlignment="1">
      <alignment horizontal="right" vertical="center"/>
    </xf>
    <xf numFmtId="190" fontId="4" fillId="0" borderId="30" xfId="1" applyNumberFormat="1" applyFont="1" applyBorder="1" applyAlignment="1">
      <alignment horizontal="right" vertical="center"/>
    </xf>
    <xf numFmtId="187" fontId="5" fillId="0" borderId="35" xfId="3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85" fontId="3" fillId="0" borderId="31" xfId="3" applyNumberFormat="1" applyFont="1" applyBorder="1" applyAlignment="1">
      <alignment horizontal="right" vertical="center"/>
    </xf>
    <xf numFmtId="185" fontId="3" fillId="0" borderId="10" xfId="3" applyNumberFormat="1" applyFont="1" applyBorder="1" applyAlignment="1">
      <alignment horizontal="right" vertical="center"/>
    </xf>
    <xf numFmtId="185" fontId="3" fillId="0" borderId="4" xfId="3" applyNumberFormat="1" applyFont="1" applyBorder="1" applyAlignment="1">
      <alignment horizontal="right" vertical="center"/>
    </xf>
    <xf numFmtId="190" fontId="3" fillId="0" borderId="31" xfId="1" applyNumberFormat="1" applyFont="1" applyBorder="1" applyAlignment="1">
      <alignment horizontal="right" vertical="center"/>
    </xf>
    <xf numFmtId="190" fontId="3" fillId="0" borderId="10" xfId="1" applyNumberFormat="1" applyFont="1" applyBorder="1" applyAlignment="1">
      <alignment horizontal="right" vertical="center"/>
    </xf>
    <xf numFmtId="190" fontId="3" fillId="0" borderId="32" xfId="1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85" fontId="3" fillId="0" borderId="28" xfId="0" applyNumberFormat="1" applyFont="1" applyBorder="1" applyAlignment="1">
      <alignment horizontal="right" vertical="center"/>
    </xf>
    <xf numFmtId="185" fontId="3" fillId="0" borderId="7" xfId="0" applyNumberFormat="1" applyFont="1" applyBorder="1" applyAlignment="1">
      <alignment horizontal="right" vertical="center"/>
    </xf>
    <xf numFmtId="185" fontId="3" fillId="0" borderId="8" xfId="0" applyNumberFormat="1" applyFont="1" applyBorder="1" applyAlignment="1">
      <alignment horizontal="right" vertical="center"/>
    </xf>
    <xf numFmtId="190" fontId="3" fillId="0" borderId="28" xfId="1" applyNumberFormat="1" applyFont="1" applyBorder="1" applyAlignment="1">
      <alignment horizontal="right" vertical="center"/>
    </xf>
    <xf numFmtId="190" fontId="3" fillId="0" borderId="7" xfId="1" applyNumberFormat="1" applyFont="1" applyBorder="1" applyAlignment="1">
      <alignment horizontal="right" vertical="center"/>
    </xf>
    <xf numFmtId="190" fontId="3" fillId="0" borderId="30" xfId="1" applyNumberFormat="1" applyFont="1" applyBorder="1" applyAlignment="1">
      <alignment horizontal="right" vertical="center"/>
    </xf>
    <xf numFmtId="185" fontId="3" fillId="0" borderId="28" xfId="3" applyNumberFormat="1" applyFont="1" applyBorder="1" applyAlignment="1">
      <alignment horizontal="right" vertical="center"/>
    </xf>
    <xf numFmtId="185" fontId="3" fillId="0" borderId="7" xfId="3" applyNumberFormat="1" applyFont="1" applyBorder="1" applyAlignment="1">
      <alignment horizontal="right" vertical="center"/>
    </xf>
    <xf numFmtId="185" fontId="3" fillId="0" borderId="8" xfId="3" applyNumberFormat="1" applyFont="1" applyBorder="1" applyAlignment="1">
      <alignment horizontal="right" vertical="center"/>
    </xf>
    <xf numFmtId="0" fontId="5" fillId="0" borderId="2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85" fontId="3" fillId="0" borderId="45" xfId="0" applyNumberFormat="1" applyFont="1" applyBorder="1" applyAlignment="1">
      <alignment horizontal="right" vertical="center"/>
    </xf>
    <xf numFmtId="185" fontId="3" fillId="0" borderId="18" xfId="0" applyNumberFormat="1" applyFont="1" applyBorder="1" applyAlignment="1">
      <alignment horizontal="right" vertical="center"/>
    </xf>
    <xf numFmtId="185" fontId="3" fillId="0" borderId="1" xfId="0" applyNumberFormat="1" applyFont="1" applyBorder="1" applyAlignment="1">
      <alignment horizontal="right" vertical="center"/>
    </xf>
    <xf numFmtId="185" fontId="3" fillId="0" borderId="45" xfId="3" applyNumberFormat="1" applyFont="1" applyBorder="1" applyAlignment="1">
      <alignment horizontal="right" vertical="center"/>
    </xf>
    <xf numFmtId="185" fontId="3" fillId="0" borderId="18" xfId="3" applyNumberFormat="1" applyFont="1" applyBorder="1" applyAlignment="1">
      <alignment horizontal="right" vertical="center"/>
    </xf>
    <xf numFmtId="185" fontId="3" fillId="0" borderId="1" xfId="3" applyNumberFormat="1" applyFont="1" applyBorder="1" applyAlignment="1">
      <alignment horizontal="right" vertical="center"/>
    </xf>
    <xf numFmtId="189" fontId="3" fillId="0" borderId="28" xfId="3" applyNumberFormat="1" applyFont="1" applyBorder="1" applyAlignment="1">
      <alignment horizontal="right" vertical="center"/>
    </xf>
    <xf numFmtId="189" fontId="3" fillId="0" borderId="7" xfId="3" applyNumberFormat="1" applyFont="1" applyBorder="1" applyAlignment="1">
      <alignment horizontal="right" vertical="center"/>
    </xf>
    <xf numFmtId="189" fontId="3" fillId="0" borderId="8" xfId="3" applyNumberFormat="1" applyFont="1" applyBorder="1" applyAlignment="1">
      <alignment horizontal="right" vertical="center"/>
    </xf>
    <xf numFmtId="185" fontId="3" fillId="0" borderId="32" xfId="0" applyNumberFormat="1" applyFont="1" applyBorder="1" applyAlignment="1">
      <alignment horizontal="right" vertical="center"/>
    </xf>
    <xf numFmtId="185" fontId="3" fillId="0" borderId="87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0" fontId="5" fillId="0" borderId="8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85" fontId="4" fillId="0" borderId="42" xfId="0" applyNumberFormat="1" applyFont="1" applyBorder="1" applyAlignment="1">
      <alignment horizontal="right" vertical="center" shrinkToFit="1"/>
    </xf>
    <xf numFmtId="185" fontId="4" fillId="0" borderId="24" xfId="0" applyNumberFormat="1" applyFont="1" applyBorder="1" applyAlignment="1">
      <alignment horizontal="right" vertical="center" shrinkToFit="1"/>
    </xf>
    <xf numFmtId="185" fontId="4" fillId="0" borderId="2" xfId="0" applyNumberFormat="1" applyFont="1" applyBorder="1" applyAlignment="1">
      <alignment horizontal="right" vertical="center" shrinkToFit="1"/>
    </xf>
    <xf numFmtId="185" fontId="4" fillId="0" borderId="28" xfId="0" applyNumberFormat="1" applyFont="1" applyBorder="1" applyAlignment="1">
      <alignment horizontal="right" vertical="center" shrinkToFit="1"/>
    </xf>
    <xf numFmtId="185" fontId="4" fillId="0" borderId="7" xfId="0" applyNumberFormat="1" applyFont="1" applyBorder="1" applyAlignment="1">
      <alignment horizontal="right" vertical="center" shrinkToFit="1"/>
    </xf>
    <xf numFmtId="185" fontId="4" fillId="0" borderId="30" xfId="0" applyNumberFormat="1" applyFont="1" applyBorder="1" applyAlignment="1">
      <alignment horizontal="right" vertical="center" shrinkToFit="1"/>
    </xf>
    <xf numFmtId="185" fontId="4" fillId="0" borderId="87" xfId="0" applyNumberFormat="1" applyFont="1" applyBorder="1" applyAlignment="1">
      <alignment horizontal="right" vertical="center"/>
    </xf>
    <xf numFmtId="185" fontId="4" fillId="0" borderId="0" xfId="0" applyNumberFormat="1" applyFont="1" applyAlignment="1">
      <alignment horizontal="right" vertical="center"/>
    </xf>
    <xf numFmtId="185" fontId="3" fillId="0" borderId="3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0" fillId="0" borderId="0" xfId="0" applyFont="1"/>
    <xf numFmtId="188" fontId="42" fillId="0" borderId="28" xfId="0" applyNumberFormat="1" applyFont="1" applyBorder="1" applyAlignment="1">
      <alignment horizontal="right" vertical="center"/>
    </xf>
    <xf numFmtId="188" fontId="42" fillId="0" borderId="7" xfId="0" applyNumberFormat="1" applyFont="1" applyBorder="1" applyAlignment="1">
      <alignment horizontal="right" vertical="center"/>
    </xf>
    <xf numFmtId="188" fontId="42" fillId="0" borderId="8" xfId="0" applyNumberFormat="1" applyFont="1" applyBorder="1" applyAlignment="1">
      <alignment horizontal="right" vertical="center"/>
    </xf>
    <xf numFmtId="188" fontId="14" fillId="0" borderId="28" xfId="0" applyNumberFormat="1" applyFont="1" applyBorder="1" applyAlignment="1">
      <alignment horizontal="right" vertical="center"/>
    </xf>
    <xf numFmtId="188" fontId="14" fillId="0" borderId="7" xfId="0" applyNumberFormat="1" applyFont="1" applyBorder="1" applyAlignment="1">
      <alignment horizontal="right" vertical="center"/>
    </xf>
    <xf numFmtId="188" fontId="14" fillId="0" borderId="8" xfId="0" applyNumberFormat="1" applyFont="1" applyBorder="1" applyAlignment="1">
      <alignment horizontal="right" vertical="center"/>
    </xf>
    <xf numFmtId="188" fontId="14" fillId="0" borderId="31" xfId="0" applyNumberFormat="1" applyFont="1" applyBorder="1" applyAlignment="1">
      <alignment horizontal="right" vertical="center"/>
    </xf>
    <xf numFmtId="188" fontId="14" fillId="0" borderId="10" xfId="0" applyNumberFormat="1" applyFont="1" applyBorder="1" applyAlignment="1">
      <alignment horizontal="right" vertical="center"/>
    </xf>
    <xf numFmtId="188" fontId="14" fillId="0" borderId="4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88" fontId="14" fillId="0" borderId="3" xfId="0" applyNumberFormat="1" applyFont="1" applyBorder="1" applyAlignment="1">
      <alignment horizontal="right" vertical="center" shrinkToFit="1"/>
    </xf>
    <xf numFmtId="188" fontId="42" fillId="0" borderId="3" xfId="0" applyNumberFormat="1" applyFont="1" applyBorder="1" applyAlignment="1">
      <alignment horizontal="right" vertical="center" shrinkToFit="1"/>
    </xf>
    <xf numFmtId="0" fontId="42" fillId="0" borderId="8" xfId="0" applyFont="1" applyBorder="1" applyAlignment="1">
      <alignment horizontal="right" vertical="center"/>
    </xf>
    <xf numFmtId="188" fontId="14" fillId="0" borderId="17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/>
    </xf>
    <xf numFmtId="188" fontId="42" fillId="0" borderId="45" xfId="0" applyNumberFormat="1" applyFont="1" applyBorder="1" applyAlignment="1">
      <alignment horizontal="right" vertical="center"/>
    </xf>
    <xf numFmtId="0" fontId="42" fillId="0" borderId="7" xfId="0" applyFont="1" applyBorder="1" applyAlignment="1">
      <alignment horizontal="right" vertical="center"/>
    </xf>
    <xf numFmtId="188" fontId="14" fillId="0" borderId="28" xfId="0" applyNumberFormat="1" applyFont="1" applyBorder="1" applyAlignment="1">
      <alignment horizontal="right" vertical="center" shrinkToFit="1"/>
    </xf>
    <xf numFmtId="188" fontId="14" fillId="0" borderId="7" xfId="0" applyNumberFormat="1" applyFont="1" applyBorder="1" applyAlignment="1">
      <alignment horizontal="right" vertical="center" shrinkToFit="1"/>
    </xf>
    <xf numFmtId="188" fontId="14" fillId="0" borderId="8" xfId="0" applyNumberFormat="1" applyFont="1" applyBorder="1" applyAlignment="1">
      <alignment horizontal="right" vertical="center" shrinkToFit="1"/>
    </xf>
    <xf numFmtId="188" fontId="14" fillId="0" borderId="31" xfId="0" applyNumberFormat="1" applyFont="1" applyBorder="1" applyAlignment="1">
      <alignment horizontal="right" vertical="center" shrinkToFit="1"/>
    </xf>
    <xf numFmtId="188" fontId="14" fillId="0" borderId="10" xfId="0" applyNumberFormat="1" applyFont="1" applyBorder="1" applyAlignment="1">
      <alignment horizontal="right" vertical="center" shrinkToFit="1"/>
    </xf>
    <xf numFmtId="188" fontId="14" fillId="0" borderId="4" xfId="0" applyNumberFormat="1" applyFont="1" applyBorder="1" applyAlignment="1">
      <alignment horizontal="right" vertical="center" shrinkToFit="1"/>
    </xf>
    <xf numFmtId="188" fontId="14" fillId="0" borderId="30" xfId="0" applyNumberFormat="1" applyFont="1" applyBorder="1" applyAlignment="1">
      <alignment horizontal="right" vertical="center"/>
    </xf>
    <xf numFmtId="188" fontId="14" fillId="0" borderId="32" xfId="0" applyNumberFormat="1" applyFont="1" applyBorder="1" applyAlignment="1">
      <alignment horizontal="right" vertical="center"/>
    </xf>
    <xf numFmtId="0" fontId="42" fillId="0" borderId="30" xfId="0" applyFont="1" applyBorder="1" applyAlignment="1">
      <alignment horizontal="right" vertical="center"/>
    </xf>
    <xf numFmtId="0" fontId="3" fillId="0" borderId="57" xfId="0" applyFont="1" applyBorder="1" applyAlignment="1">
      <alignment vertical="center" textRotation="255"/>
    </xf>
    <xf numFmtId="0" fontId="3" fillId="0" borderId="58" xfId="0" applyFont="1" applyBorder="1" applyAlignment="1">
      <alignment vertical="center" textRotation="255"/>
    </xf>
    <xf numFmtId="0" fontId="3" fillId="0" borderId="28" xfId="0" applyFont="1" applyBorder="1" applyAlignment="1">
      <alignment horizontal="distributed" vertical="distributed" shrinkToFit="1"/>
    </xf>
    <xf numFmtId="0" fontId="3" fillId="0" borderId="7" xfId="0" applyFont="1" applyBorder="1" applyAlignment="1">
      <alignment horizontal="distributed" vertical="distributed" shrinkToFit="1"/>
    </xf>
    <xf numFmtId="0" fontId="3" fillId="0" borderId="8" xfId="0" applyFont="1" applyBorder="1" applyAlignment="1">
      <alignment horizontal="distributed" vertical="distributed" shrinkToFit="1"/>
    </xf>
    <xf numFmtId="0" fontId="3" fillId="0" borderId="31" xfId="0" applyFont="1" applyBorder="1" applyAlignment="1">
      <alignment horizontal="distributed" vertical="distributed" shrinkToFit="1"/>
    </xf>
    <xf numFmtId="0" fontId="3" fillId="0" borderId="10" xfId="0" applyFont="1" applyBorder="1" applyAlignment="1">
      <alignment horizontal="distributed" vertical="distributed" shrinkToFit="1"/>
    </xf>
    <xf numFmtId="0" fontId="3" fillId="0" borderId="4" xfId="0" applyFont="1" applyBorder="1" applyAlignment="1">
      <alignment horizontal="distributed" vertical="distributed" shrinkToFit="1"/>
    </xf>
    <xf numFmtId="0" fontId="3" fillId="0" borderId="5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185" fontId="3" fillId="0" borderId="17" xfId="0" applyNumberFormat="1" applyFont="1" applyBorder="1" applyAlignment="1">
      <alignment horizontal="center" vertical="center" shrinkToFit="1"/>
    </xf>
    <xf numFmtId="185" fontId="3" fillId="0" borderId="38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188" fontId="42" fillId="0" borderId="5" xfId="0" applyNumberFormat="1" applyFont="1" applyBorder="1" applyAlignment="1">
      <alignment horizontal="right" vertical="center" shrinkToFit="1"/>
    </xf>
    <xf numFmtId="185" fontId="3" fillId="0" borderId="17" xfId="0" applyNumberFormat="1" applyFont="1" applyBorder="1" applyAlignment="1">
      <alignment vertical="center" shrinkToFit="1"/>
    </xf>
    <xf numFmtId="0" fontId="3" fillId="0" borderId="8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5" fontId="4" fillId="0" borderId="17" xfId="0" applyNumberFormat="1" applyFont="1" applyBorder="1" applyAlignment="1">
      <alignment horizontal="right" vertical="center" shrinkToFit="1"/>
    </xf>
    <xf numFmtId="185" fontId="4" fillId="0" borderId="31" xfId="0" applyNumberFormat="1" applyFont="1" applyBorder="1" applyAlignment="1">
      <alignment horizontal="right" vertical="center" shrinkToFit="1"/>
    </xf>
    <xf numFmtId="0" fontId="3" fillId="0" borderId="98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188" fontId="3" fillId="0" borderId="31" xfId="0" applyNumberFormat="1" applyFont="1" applyBorder="1" applyAlignment="1">
      <alignment vertical="center" shrinkToFit="1"/>
    </xf>
    <xf numFmtId="188" fontId="3" fillId="0" borderId="4" xfId="0" applyNumberFormat="1" applyFont="1" applyBorder="1" applyAlignment="1">
      <alignment vertical="center" shrinkToFit="1"/>
    </xf>
    <xf numFmtId="185" fontId="4" fillId="0" borderId="17" xfId="0" applyNumberFormat="1" applyFont="1" applyBorder="1" applyAlignment="1">
      <alignment vertical="center" shrinkToFit="1"/>
    </xf>
    <xf numFmtId="188" fontId="4" fillId="0" borderId="31" xfId="0" applyNumberFormat="1" applyFont="1" applyBorder="1" applyAlignment="1">
      <alignment vertical="center" shrinkToFit="1"/>
    </xf>
    <xf numFmtId="188" fontId="4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25" fillId="2" borderId="89" xfId="0" applyFont="1" applyFill="1" applyBorder="1" applyAlignment="1">
      <alignment horizontal="center" vertical="center"/>
    </xf>
    <xf numFmtId="0" fontId="25" fillId="2" borderId="90" xfId="0" applyFont="1" applyFill="1" applyBorder="1" applyAlignment="1">
      <alignment horizontal="center" vertical="center"/>
    </xf>
    <xf numFmtId="0" fontId="25" fillId="2" borderId="98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99" xfId="0" applyFont="1" applyFill="1" applyBorder="1" applyAlignment="1">
      <alignment horizontal="center" vertical="center"/>
    </xf>
    <xf numFmtId="0" fontId="25" fillId="2" borderId="89" xfId="0" applyFont="1" applyFill="1" applyBorder="1" applyAlignment="1">
      <alignment horizontal="distributed" vertical="center" indent="2"/>
    </xf>
    <xf numFmtId="0" fontId="25" fillId="2" borderId="90" xfId="0" applyFont="1" applyFill="1" applyBorder="1" applyAlignment="1">
      <alignment horizontal="distributed" vertical="center" indent="2"/>
    </xf>
    <xf numFmtId="0" fontId="25" fillId="2" borderId="98" xfId="0" applyFont="1" applyFill="1" applyBorder="1" applyAlignment="1">
      <alignment horizontal="distributed" vertical="center" indent="2"/>
    </xf>
    <xf numFmtId="0" fontId="25" fillId="2" borderId="20" xfId="0" applyFont="1" applyFill="1" applyBorder="1" applyAlignment="1">
      <alignment horizontal="distributed" vertical="center" indent="2"/>
    </xf>
    <xf numFmtId="0" fontId="25" fillId="2" borderId="99" xfId="0" applyFont="1" applyFill="1" applyBorder="1" applyAlignment="1">
      <alignment horizontal="distributed" vertical="center" indent="2"/>
    </xf>
    <xf numFmtId="0" fontId="5" fillId="0" borderId="67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0" fontId="5" fillId="0" borderId="69" xfId="0" applyFont="1" applyBorder="1" applyAlignment="1">
      <alignment horizontal="left" vertical="center" wrapText="1"/>
    </xf>
    <xf numFmtId="185" fontId="5" fillId="0" borderId="28" xfId="0" applyNumberFormat="1" applyFont="1" applyBorder="1" applyAlignment="1">
      <alignment horizontal="center" vertical="center"/>
    </xf>
    <xf numFmtId="185" fontId="5" fillId="0" borderId="7" xfId="0" applyNumberFormat="1" applyFont="1" applyBorder="1" applyAlignment="1">
      <alignment horizontal="center" vertical="center"/>
    </xf>
    <xf numFmtId="185" fontId="5" fillId="0" borderId="8" xfId="0" applyNumberFormat="1" applyFont="1" applyBorder="1" applyAlignment="1">
      <alignment horizontal="center" vertical="center"/>
    </xf>
    <xf numFmtId="185" fontId="5" fillId="0" borderId="28" xfId="3" applyNumberFormat="1" applyFont="1" applyFill="1" applyBorder="1" applyAlignment="1">
      <alignment horizontal="center" vertical="center"/>
    </xf>
    <xf numFmtId="185" fontId="5" fillId="0" borderId="7" xfId="3" applyNumberFormat="1" applyFont="1" applyFill="1" applyBorder="1" applyAlignment="1">
      <alignment horizontal="center" vertical="center"/>
    </xf>
    <xf numFmtId="185" fontId="5" fillId="0" borderId="30" xfId="3" applyNumberFormat="1" applyFont="1" applyFill="1" applyBorder="1" applyAlignment="1">
      <alignment horizontal="center" vertical="center"/>
    </xf>
    <xf numFmtId="38" fontId="5" fillId="0" borderId="28" xfId="3" applyFont="1" applyFill="1" applyBorder="1" applyAlignment="1">
      <alignment horizontal="center" vertical="center"/>
    </xf>
    <xf numFmtId="38" fontId="5" fillId="0" borderId="7" xfId="3" applyFont="1" applyFill="1" applyBorder="1" applyAlignment="1">
      <alignment horizontal="center" vertical="center"/>
    </xf>
    <xf numFmtId="38" fontId="5" fillId="0" borderId="8" xfId="3" applyFont="1" applyFill="1" applyBorder="1" applyAlignment="1">
      <alignment horizontal="center" vertical="center"/>
    </xf>
    <xf numFmtId="188" fontId="34" fillId="0" borderId="8" xfId="0" applyNumberFormat="1" applyFont="1" applyBorder="1" applyAlignment="1">
      <alignment horizontal="right" vertical="center" shrinkToFit="1"/>
    </xf>
    <xf numFmtId="188" fontId="34" fillId="0" borderId="3" xfId="0" applyNumberFormat="1" applyFont="1" applyBorder="1" applyAlignment="1">
      <alignment horizontal="right" vertical="center" shrinkToFit="1"/>
    </xf>
    <xf numFmtId="188" fontId="34" fillId="0" borderId="28" xfId="0" applyNumberFormat="1" applyFont="1" applyBorder="1" applyAlignment="1">
      <alignment horizontal="right" vertical="center" shrinkToFit="1"/>
    </xf>
    <xf numFmtId="183" fontId="34" fillId="0" borderId="28" xfId="0" applyNumberFormat="1" applyFont="1" applyBorder="1" applyAlignment="1">
      <alignment horizontal="right" vertical="center" shrinkToFit="1"/>
    </xf>
    <xf numFmtId="183" fontId="3" fillId="0" borderId="7" xfId="0" applyNumberFormat="1" applyFont="1" applyBorder="1" applyAlignment="1">
      <alignment horizontal="right" shrinkToFit="1"/>
    </xf>
    <xf numFmtId="183" fontId="3" fillId="0" borderId="8" xfId="0" applyNumberFormat="1" applyFont="1" applyBorder="1" applyAlignment="1">
      <alignment horizontal="right" shrinkToFit="1"/>
    </xf>
    <xf numFmtId="38" fontId="5" fillId="0" borderId="3" xfId="3" applyFont="1" applyFill="1" applyBorder="1" applyAlignment="1">
      <alignment horizontal="center" vertical="center"/>
    </xf>
    <xf numFmtId="38" fontId="5" fillId="0" borderId="5" xfId="3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88" fontId="34" fillId="0" borderId="7" xfId="0" applyNumberFormat="1" applyFont="1" applyBorder="1" applyAlignment="1">
      <alignment horizontal="right" vertical="center" shrinkToFit="1"/>
    </xf>
    <xf numFmtId="183" fontId="34" fillId="0" borderId="7" xfId="0" applyNumberFormat="1" applyFont="1" applyBorder="1" applyAlignment="1">
      <alignment horizontal="right" vertical="center" shrinkToFit="1"/>
    </xf>
    <xf numFmtId="183" fontId="34" fillId="0" borderId="8" xfId="0" applyNumberFormat="1" applyFont="1" applyBorder="1" applyAlignment="1">
      <alignment horizontal="right" vertical="center" shrinkToFit="1"/>
    </xf>
    <xf numFmtId="0" fontId="34" fillId="0" borderId="3" xfId="0" applyFont="1" applyBorder="1" applyAlignment="1">
      <alignment horizontal="right" vertical="center" shrinkToFit="1"/>
    </xf>
    <xf numFmtId="184" fontId="34" fillId="0" borderId="28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right" shrinkToFit="1"/>
    </xf>
    <xf numFmtId="0" fontId="3" fillId="0" borderId="8" xfId="0" applyFont="1" applyBorder="1" applyAlignment="1">
      <alignment horizontal="right" shrinkToFit="1"/>
    </xf>
    <xf numFmtId="188" fontId="34" fillId="0" borderId="5" xfId="0" applyNumberFormat="1" applyFont="1" applyBorder="1" applyAlignment="1">
      <alignment horizontal="right" vertical="center" shrinkToFit="1"/>
    </xf>
    <xf numFmtId="38" fontId="34" fillId="0" borderId="3" xfId="3" applyFont="1" applyFill="1" applyBorder="1" applyAlignment="1">
      <alignment horizontal="right" vertical="center" shrinkToFit="1"/>
    </xf>
    <xf numFmtId="188" fontId="34" fillId="0" borderId="28" xfId="0" applyNumberFormat="1" applyFont="1" applyBorder="1" applyAlignment="1">
      <alignment vertical="center" shrinkToFit="1"/>
    </xf>
    <xf numFmtId="188" fontId="34" fillId="0" borderId="7" xfId="0" applyNumberFormat="1" applyFont="1" applyBorder="1" applyAlignment="1">
      <alignment vertical="center" shrinkToFit="1"/>
    </xf>
    <xf numFmtId="188" fontId="34" fillId="0" borderId="30" xfId="0" applyNumberFormat="1" applyFont="1" applyBorder="1" applyAlignment="1">
      <alignment vertical="center" shrinkToFit="1"/>
    </xf>
    <xf numFmtId="188" fontId="34" fillId="0" borderId="8" xfId="0" applyNumberFormat="1" applyFont="1" applyBorder="1" applyAlignment="1">
      <alignment vertical="center" shrinkToFit="1"/>
    </xf>
    <xf numFmtId="181" fontId="34" fillId="0" borderId="28" xfId="0" applyNumberFormat="1" applyFont="1" applyBorder="1" applyAlignment="1">
      <alignment horizontal="right" vertical="center" shrinkToFit="1"/>
    </xf>
    <xf numFmtId="181" fontId="34" fillId="0" borderId="7" xfId="0" applyNumberFormat="1" applyFont="1" applyBorder="1" applyAlignment="1">
      <alignment horizontal="right" vertical="center" shrinkToFit="1"/>
    </xf>
    <xf numFmtId="181" fontId="34" fillId="0" borderId="8" xfId="0" applyNumberFormat="1" applyFont="1" applyBorder="1" applyAlignment="1">
      <alignment horizontal="right" vertical="center" shrinkToFit="1"/>
    </xf>
    <xf numFmtId="0" fontId="34" fillId="0" borderId="28" xfId="0" applyFont="1" applyBorder="1" applyAlignment="1">
      <alignment horizontal="right" vertical="center" shrinkToFit="1"/>
    </xf>
    <xf numFmtId="0" fontId="34" fillId="0" borderId="7" xfId="0" applyFont="1" applyBorder="1" applyAlignment="1">
      <alignment horizontal="right" vertical="center" shrinkToFit="1"/>
    </xf>
    <xf numFmtId="0" fontId="34" fillId="0" borderId="8" xfId="0" applyFont="1" applyBorder="1" applyAlignment="1">
      <alignment horizontal="right" vertical="center" shrinkToFit="1"/>
    </xf>
    <xf numFmtId="0" fontId="5" fillId="0" borderId="57" xfId="0" applyFont="1" applyBorder="1" applyAlignment="1">
      <alignment horizontal="center" vertical="center" textRotation="255"/>
    </xf>
    <xf numFmtId="1" fontId="34" fillId="0" borderId="3" xfId="0" applyNumberFormat="1" applyFont="1" applyBorder="1" applyAlignment="1">
      <alignment horizontal="right" vertical="center" shrinkToFit="1"/>
    </xf>
    <xf numFmtId="0" fontId="5" fillId="0" borderId="12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distributed" vertical="center" indent="1"/>
    </xf>
    <xf numFmtId="188" fontId="34" fillId="0" borderId="28" xfId="0" applyNumberFormat="1" applyFont="1" applyBorder="1" applyAlignment="1">
      <alignment horizontal="right" vertical="center"/>
    </xf>
    <xf numFmtId="188" fontId="34" fillId="0" borderId="7" xfId="0" applyNumberFormat="1" applyFont="1" applyBorder="1" applyAlignment="1">
      <alignment horizontal="right" vertical="center"/>
    </xf>
    <xf numFmtId="188" fontId="34" fillId="0" borderId="8" xfId="0" applyNumberFormat="1" applyFont="1" applyBorder="1" applyAlignment="1">
      <alignment horizontal="right" vertical="center"/>
    </xf>
    <xf numFmtId="188" fontId="34" fillId="0" borderId="3" xfId="0" applyNumberFormat="1" applyFont="1" applyBorder="1" applyAlignment="1">
      <alignment horizontal="right" vertical="center"/>
    </xf>
    <xf numFmtId="181" fontId="34" fillId="0" borderId="3" xfId="0" applyNumberFormat="1" applyFont="1" applyBorder="1" applyAlignment="1">
      <alignment horizontal="right" vertical="center" shrinkToFit="1"/>
    </xf>
    <xf numFmtId="189" fontId="34" fillId="0" borderId="3" xfId="0" applyNumberFormat="1" applyFont="1" applyBorder="1" applyAlignment="1">
      <alignment horizontal="right" vertical="center" shrinkToFit="1"/>
    </xf>
    <xf numFmtId="0" fontId="3" fillId="0" borderId="30" xfId="0" applyFont="1" applyBorder="1" applyAlignment="1">
      <alignment horizontal="right" shrinkToFit="1"/>
    </xf>
    <xf numFmtId="188" fontId="34" fillId="0" borderId="5" xfId="0" applyNumberFormat="1" applyFont="1" applyBorder="1" applyAlignment="1">
      <alignment horizontal="right" vertical="center"/>
    </xf>
    <xf numFmtId="1" fontId="34" fillId="0" borderId="3" xfId="0" applyNumberFormat="1" applyFont="1" applyBorder="1" applyAlignment="1">
      <alignment horizontal="right" vertical="center"/>
    </xf>
    <xf numFmtId="1" fontId="34" fillId="0" borderId="28" xfId="0" applyNumberFormat="1" applyFont="1" applyBorder="1" applyAlignment="1">
      <alignment horizontal="right" vertical="center"/>
    </xf>
    <xf numFmtId="183" fontId="34" fillId="0" borderId="3" xfId="0" applyNumberFormat="1" applyFont="1" applyBorder="1" applyAlignment="1">
      <alignment horizontal="right" vertical="center"/>
    </xf>
    <xf numFmtId="183" fontId="34" fillId="0" borderId="28" xfId="0" applyNumberFormat="1" applyFont="1" applyBorder="1" applyAlignment="1">
      <alignment horizontal="right" vertical="center"/>
    </xf>
    <xf numFmtId="192" fontId="34" fillId="0" borderId="28" xfId="0" applyNumberFormat="1" applyFont="1" applyBorder="1" applyAlignment="1">
      <alignment horizontal="right" vertical="center"/>
    </xf>
    <xf numFmtId="192" fontId="34" fillId="0" borderId="7" xfId="0" applyNumberFormat="1" applyFont="1" applyBorder="1" applyAlignment="1">
      <alignment horizontal="right" vertical="center"/>
    </xf>
    <xf numFmtId="192" fontId="34" fillId="0" borderId="8" xfId="0" applyNumberFormat="1" applyFont="1" applyBorder="1" applyAlignment="1">
      <alignment horizontal="right" vertical="center"/>
    </xf>
    <xf numFmtId="192" fontId="34" fillId="0" borderId="3" xfId="0" applyNumberFormat="1" applyFont="1" applyBorder="1" applyAlignment="1">
      <alignment horizontal="right" vertical="center"/>
    </xf>
    <xf numFmtId="0" fontId="5" fillId="0" borderId="57" xfId="0" applyFont="1" applyBorder="1" applyAlignment="1">
      <alignment horizontal="center" vertical="center" wrapText="1"/>
    </xf>
    <xf numFmtId="188" fontId="34" fillId="0" borderId="31" xfId="0" applyNumberFormat="1" applyFont="1" applyBorder="1" applyAlignment="1">
      <alignment horizontal="right" vertical="center" shrinkToFit="1"/>
    </xf>
    <xf numFmtId="188" fontId="34" fillId="0" borderId="10" xfId="0" applyNumberFormat="1" applyFont="1" applyBorder="1" applyAlignment="1">
      <alignment horizontal="right" vertical="center" shrinkToFit="1"/>
    </xf>
    <xf numFmtId="188" fontId="34" fillId="0" borderId="4" xfId="0" applyNumberFormat="1" applyFont="1" applyBorder="1" applyAlignment="1">
      <alignment horizontal="right" vertical="center" shrinkToFit="1"/>
    </xf>
    <xf numFmtId="183" fontId="34" fillId="0" borderId="31" xfId="0" applyNumberFormat="1" applyFont="1" applyBorder="1" applyAlignment="1">
      <alignment horizontal="right" vertical="center" shrinkToFit="1"/>
    </xf>
    <xf numFmtId="183" fontId="34" fillId="0" borderId="10" xfId="0" applyNumberFormat="1" applyFont="1" applyBorder="1" applyAlignment="1">
      <alignment horizontal="right" vertical="center" shrinkToFit="1"/>
    </xf>
    <xf numFmtId="183" fontId="34" fillId="0" borderId="4" xfId="0" applyNumberFormat="1" applyFont="1" applyBorder="1" applyAlignment="1">
      <alignment horizontal="right" vertical="center" shrinkToFit="1"/>
    </xf>
    <xf numFmtId="188" fontId="34" fillId="0" borderId="17" xfId="0" applyNumberFormat="1" applyFont="1" applyBorder="1" applyAlignment="1">
      <alignment horizontal="right" vertical="center" shrinkToFit="1"/>
    </xf>
    <xf numFmtId="183" fontId="3" fillId="0" borderId="10" xfId="0" applyNumberFormat="1" applyFont="1" applyBorder="1" applyAlignment="1">
      <alignment horizontal="right" shrinkToFit="1"/>
    </xf>
    <xf numFmtId="183" fontId="3" fillId="0" borderId="4" xfId="0" applyNumberFormat="1" applyFont="1" applyBorder="1" applyAlignment="1">
      <alignment horizontal="right" shrinkToFit="1"/>
    </xf>
    <xf numFmtId="0" fontId="5" fillId="0" borderId="0" xfId="0" applyFont="1" applyAlignment="1">
      <alignment vertical="center" wrapText="1"/>
    </xf>
    <xf numFmtId="0" fontId="15" fillId="0" borderId="64" xfId="0" applyFont="1" applyBorder="1" applyAlignment="1">
      <alignment vertical="center" wrapText="1"/>
    </xf>
    <xf numFmtId="0" fontId="15" fillId="0" borderId="65" xfId="0" applyFont="1" applyBorder="1" applyAlignment="1">
      <alignment vertical="center" wrapText="1"/>
    </xf>
    <xf numFmtId="188" fontId="5" fillId="0" borderId="20" xfId="0" applyNumberFormat="1" applyFont="1" applyBorder="1" applyAlignment="1">
      <alignment horizontal="center" vertical="center"/>
    </xf>
    <xf numFmtId="188" fontId="5" fillId="0" borderId="99" xfId="0" applyNumberFormat="1" applyFont="1" applyBorder="1" applyAlignment="1">
      <alignment horizontal="center" vertical="center"/>
    </xf>
    <xf numFmtId="188" fontId="3" fillId="0" borderId="3" xfId="0" applyNumberFormat="1" applyFont="1" applyBorder="1" applyAlignment="1">
      <alignment vertical="center"/>
    </xf>
    <xf numFmtId="188" fontId="3" fillId="0" borderId="5" xfId="0" applyNumberFormat="1" applyFont="1" applyBorder="1" applyAlignment="1">
      <alignment vertical="center"/>
    </xf>
    <xf numFmtId="188" fontId="5" fillId="0" borderId="27" xfId="0" applyNumberFormat="1" applyFont="1" applyBorder="1" applyAlignment="1">
      <alignment horizontal="center" vertical="center"/>
    </xf>
    <xf numFmtId="188" fontId="5" fillId="0" borderId="49" xfId="0" applyNumberFormat="1" applyFont="1" applyBorder="1" applyAlignment="1">
      <alignment horizontal="center" vertical="center"/>
    </xf>
    <xf numFmtId="188" fontId="5" fillId="0" borderId="88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188" fontId="3" fillId="0" borderId="3" xfId="0" applyNumberFormat="1" applyFont="1" applyBorder="1" applyAlignment="1">
      <alignment horizontal="right" vertical="center"/>
    </xf>
    <xf numFmtId="188" fontId="3" fillId="0" borderId="5" xfId="0" applyNumberFormat="1" applyFont="1" applyBorder="1" applyAlignment="1">
      <alignment horizontal="right" vertical="center"/>
    </xf>
    <xf numFmtId="0" fontId="5" fillId="0" borderId="5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textRotation="255"/>
    </xf>
    <xf numFmtId="188" fontId="3" fillId="0" borderId="17" xfId="0" applyNumberFormat="1" applyFont="1" applyBorder="1" applyAlignment="1">
      <alignment vertical="center"/>
    </xf>
    <xf numFmtId="188" fontId="3" fillId="0" borderId="38" xfId="0" applyNumberFormat="1" applyFont="1" applyBorder="1" applyAlignment="1">
      <alignment vertical="center"/>
    </xf>
    <xf numFmtId="188" fontId="5" fillId="0" borderId="28" xfId="0" applyNumberFormat="1" applyFont="1" applyBorder="1" applyAlignment="1">
      <alignment horizontal="right" vertical="center"/>
    </xf>
    <xf numFmtId="188" fontId="5" fillId="0" borderId="7" xfId="0" applyNumberFormat="1" applyFont="1" applyBorder="1" applyAlignment="1">
      <alignment horizontal="right" vertical="center"/>
    </xf>
    <xf numFmtId="188" fontId="5" fillId="0" borderId="8" xfId="0" applyNumberFormat="1" applyFont="1" applyBorder="1" applyAlignment="1">
      <alignment horizontal="right" vertical="center"/>
    </xf>
    <xf numFmtId="0" fontId="5" fillId="0" borderId="5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182" fontId="10" fillId="0" borderId="42" xfId="0" applyNumberFormat="1" applyFont="1" applyBorder="1" applyAlignment="1">
      <alignment horizontal="right" vertical="center" shrinkToFit="1"/>
    </xf>
    <xf numFmtId="182" fontId="10" fillId="0" borderId="24" xfId="0" applyNumberFormat="1" applyFont="1" applyBorder="1" applyAlignment="1">
      <alignment horizontal="right" vertical="center" shrinkToFit="1"/>
    </xf>
    <xf numFmtId="182" fontId="10" fillId="0" borderId="2" xfId="0" applyNumberFormat="1" applyFont="1" applyBorder="1" applyAlignment="1">
      <alignment horizontal="right" vertical="center" shrinkToFit="1"/>
    </xf>
    <xf numFmtId="0" fontId="5" fillId="0" borderId="3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38" fontId="5" fillId="0" borderId="28" xfId="3" applyFont="1" applyBorder="1" applyAlignment="1">
      <alignment horizontal="right" vertical="center" shrinkToFit="1"/>
    </xf>
    <xf numFmtId="38" fontId="5" fillId="0" borderId="7" xfId="3" applyFont="1" applyBorder="1" applyAlignment="1">
      <alignment horizontal="right" vertical="center" shrinkToFit="1"/>
    </xf>
    <xf numFmtId="38" fontId="5" fillId="0" borderId="8" xfId="3" applyFont="1" applyBorder="1" applyAlignment="1">
      <alignment horizontal="right" vertical="center" shrinkToFit="1"/>
    </xf>
    <xf numFmtId="3" fontId="5" fillId="0" borderId="28" xfId="0" applyNumberFormat="1" applyFont="1" applyBorder="1" applyAlignment="1">
      <alignment horizontal="right" vertical="center" shrinkToFit="1"/>
    </xf>
    <xf numFmtId="3" fontId="5" fillId="0" borderId="7" xfId="0" applyNumberFormat="1" applyFont="1" applyBorder="1" applyAlignment="1">
      <alignment horizontal="right" vertical="center" shrinkToFit="1"/>
    </xf>
    <xf numFmtId="3" fontId="5" fillId="0" borderId="8" xfId="0" applyNumberFormat="1" applyFont="1" applyBorder="1" applyAlignment="1">
      <alignment horizontal="right" vertical="center" shrinkToFit="1"/>
    </xf>
    <xf numFmtId="181" fontId="34" fillId="0" borderId="17" xfId="0" applyNumberFormat="1" applyFont="1" applyBorder="1" applyAlignment="1">
      <alignment horizontal="right" vertical="center" shrinkToFit="1"/>
    </xf>
    <xf numFmtId="184" fontId="34" fillId="0" borderId="31" xfId="0" applyNumberFormat="1" applyFont="1" applyBorder="1" applyAlignment="1">
      <alignment horizontal="right" vertical="center" shrinkToFit="1"/>
    </xf>
    <xf numFmtId="0" fontId="3" fillId="0" borderId="10" xfId="0" applyFont="1" applyBorder="1" applyAlignment="1">
      <alignment horizontal="right" shrinkToFit="1"/>
    </xf>
    <xf numFmtId="0" fontId="3" fillId="0" borderId="4" xfId="0" applyFont="1" applyBorder="1" applyAlignment="1">
      <alignment horizontal="right" shrinkToFit="1"/>
    </xf>
    <xf numFmtId="188" fontId="34" fillId="0" borderId="38" xfId="0" applyNumberFormat="1" applyFont="1" applyBorder="1" applyAlignment="1">
      <alignment horizontal="right" vertical="center" shrinkToFit="1"/>
    </xf>
    <xf numFmtId="38" fontId="34" fillId="0" borderId="17" xfId="3" applyFont="1" applyFill="1" applyBorder="1" applyAlignment="1">
      <alignment horizontal="right" vertical="center" shrinkToFit="1"/>
    </xf>
    <xf numFmtId="38" fontId="5" fillId="0" borderId="17" xfId="3" applyFont="1" applyBorder="1" applyAlignment="1">
      <alignment horizontal="right" vertical="center" shrinkToFit="1"/>
    </xf>
    <xf numFmtId="3" fontId="5" fillId="0" borderId="17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horizontal="right" vertical="center" shrinkToFit="1"/>
    </xf>
    <xf numFmtId="185" fontId="3" fillId="0" borderId="17" xfId="0" applyNumberFormat="1" applyFont="1" applyBorder="1" applyAlignment="1">
      <alignment horizontal="right" vertical="center"/>
    </xf>
    <xf numFmtId="185" fontId="3" fillId="0" borderId="38" xfId="0" applyNumberFormat="1" applyFont="1" applyBorder="1" applyAlignment="1">
      <alignment horizontal="right" vertical="center"/>
    </xf>
    <xf numFmtId="38" fontId="5" fillId="0" borderId="12" xfId="3" applyFont="1" applyBorder="1" applyAlignment="1">
      <alignment horizontal="right" vertical="center" shrinkToFit="1"/>
    </xf>
    <xf numFmtId="3" fontId="5" fillId="0" borderId="12" xfId="0" applyNumberFormat="1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185" fontId="3" fillId="0" borderId="12" xfId="0" applyNumberFormat="1" applyFont="1" applyBorder="1" applyAlignment="1">
      <alignment horizontal="right" vertical="center"/>
    </xf>
    <xf numFmtId="185" fontId="3" fillId="0" borderId="50" xfId="0" applyNumberFormat="1" applyFont="1" applyBorder="1" applyAlignment="1">
      <alignment horizontal="right" vertical="center"/>
    </xf>
    <xf numFmtId="0" fontId="5" fillId="0" borderId="59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/>
    </xf>
    <xf numFmtId="0" fontId="5" fillId="0" borderId="24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distributed" vertical="center" wrapText="1"/>
    </xf>
    <xf numFmtId="185" fontId="3" fillId="0" borderId="3" xfId="0" applyNumberFormat="1" applyFont="1" applyBorder="1" applyAlignment="1">
      <alignment vertical="center" shrinkToFit="1"/>
    </xf>
    <xf numFmtId="185" fontId="3" fillId="0" borderId="3" xfId="0" applyNumberFormat="1" applyFont="1" applyBorder="1" applyAlignment="1">
      <alignment horizontal="right" vertical="center" shrinkToFit="1"/>
    </xf>
    <xf numFmtId="185" fontId="3" fillId="0" borderId="28" xfId="0" applyNumberFormat="1" applyFont="1" applyBorder="1" applyAlignment="1">
      <alignment horizontal="right" vertical="center" shrinkToFit="1"/>
    </xf>
    <xf numFmtId="0" fontId="5" fillId="0" borderId="63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85" fontId="4" fillId="0" borderId="42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55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185" fontId="4" fillId="0" borderId="43" xfId="0" applyNumberFormat="1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4" xfId="0" applyFont="1" applyBorder="1" applyAlignment="1">
      <alignment vertical="center" shrinkToFit="1"/>
    </xf>
    <xf numFmtId="0" fontId="4" fillId="0" borderId="2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193" fontId="4" fillId="0" borderId="12" xfId="0" applyNumberFormat="1" applyFont="1" applyBorder="1" applyAlignment="1">
      <alignment vertical="center" shrinkToFit="1"/>
    </xf>
    <xf numFmtId="176" fontId="4" fillId="0" borderId="12" xfId="0" applyNumberFormat="1" applyFont="1" applyBorder="1" applyAlignment="1">
      <alignment vertical="center" shrinkToFit="1"/>
    </xf>
    <xf numFmtId="0" fontId="5" fillId="0" borderId="20" xfId="0" applyFont="1" applyBorder="1" applyAlignment="1">
      <alignment vertical="center"/>
    </xf>
    <xf numFmtId="0" fontId="5" fillId="0" borderId="88" xfId="0" applyFont="1" applyBorder="1" applyAlignment="1">
      <alignment horizontal="center" vertical="center" wrapText="1"/>
    </xf>
    <xf numFmtId="185" fontId="4" fillId="0" borderId="0" xfId="0" applyNumberFormat="1" applyFont="1" applyAlignment="1">
      <alignment vertical="center" shrinkToFit="1"/>
    </xf>
    <xf numFmtId="185" fontId="4" fillId="0" borderId="56" xfId="0" applyNumberFormat="1" applyFont="1" applyBorder="1" applyAlignment="1">
      <alignment vertical="center" shrinkToFit="1"/>
    </xf>
    <xf numFmtId="185" fontId="16" fillId="0" borderId="42" xfId="0" applyNumberFormat="1" applyFont="1" applyBorder="1" applyAlignment="1">
      <alignment horizontal="right" vertical="center"/>
    </xf>
    <xf numFmtId="185" fontId="16" fillId="0" borderId="24" xfId="0" applyNumberFormat="1" applyFont="1" applyBorder="1" applyAlignment="1">
      <alignment horizontal="right" vertical="center"/>
    </xf>
    <xf numFmtId="185" fontId="16" fillId="0" borderId="2" xfId="0" applyNumberFormat="1" applyFont="1" applyBorder="1" applyAlignment="1">
      <alignment horizontal="right" vertical="center"/>
    </xf>
    <xf numFmtId="176" fontId="4" fillId="0" borderId="43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44" xfId="0" applyNumberFormat="1" applyFont="1" applyBorder="1" applyAlignment="1">
      <alignment vertical="center"/>
    </xf>
    <xf numFmtId="185" fontId="4" fillId="0" borderId="43" xfId="0" applyNumberFormat="1" applyFont="1" applyBorder="1" applyAlignment="1">
      <alignment vertical="center"/>
    </xf>
    <xf numFmtId="185" fontId="4" fillId="0" borderId="0" xfId="0" applyNumberFormat="1" applyFont="1" applyAlignment="1">
      <alignment vertical="center"/>
    </xf>
    <xf numFmtId="185" fontId="4" fillId="0" borderId="44" xfId="0" applyNumberFormat="1" applyFont="1" applyBorder="1" applyAlignment="1">
      <alignment vertical="center"/>
    </xf>
    <xf numFmtId="185" fontId="3" fillId="0" borderId="92" xfId="0" applyNumberFormat="1" applyFont="1" applyBorder="1" applyAlignment="1">
      <alignment vertical="center"/>
    </xf>
    <xf numFmtId="185" fontId="3" fillId="0" borderId="93" xfId="0" applyNumberFormat="1" applyFont="1" applyBorder="1" applyAlignment="1">
      <alignment vertical="center"/>
    </xf>
    <xf numFmtId="185" fontId="3" fillId="0" borderId="94" xfId="0" applyNumberFormat="1" applyFont="1" applyBorder="1" applyAlignment="1">
      <alignment vertical="center"/>
    </xf>
    <xf numFmtId="185" fontId="3" fillId="0" borderId="95" xfId="0" applyNumberFormat="1" applyFont="1" applyBorder="1" applyAlignment="1">
      <alignment vertical="center"/>
    </xf>
    <xf numFmtId="185" fontId="3" fillId="0" borderId="96" xfId="0" applyNumberFormat="1" applyFont="1" applyBorder="1" applyAlignment="1">
      <alignment vertical="center"/>
    </xf>
    <xf numFmtId="185" fontId="3" fillId="0" borderId="97" xfId="0" applyNumberFormat="1" applyFont="1" applyBorder="1" applyAlignment="1">
      <alignment vertical="center"/>
    </xf>
    <xf numFmtId="185" fontId="16" fillId="0" borderId="55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 wrapText="1"/>
    </xf>
    <xf numFmtId="185" fontId="31" fillId="0" borderId="0" xfId="0" applyNumberFormat="1" applyFont="1" applyAlignment="1">
      <alignment horizontal="right" vertical="center" wrapText="1"/>
    </xf>
    <xf numFmtId="0" fontId="31" fillId="0" borderId="0" xfId="0" applyFont="1" applyAlignment="1">
      <alignment horizontal="right" vertical="center"/>
    </xf>
    <xf numFmtId="185" fontId="16" fillId="0" borderId="12" xfId="0" applyNumberFormat="1" applyFont="1" applyBorder="1" applyAlignment="1">
      <alignment horizontal="right" vertical="center"/>
    </xf>
    <xf numFmtId="185" fontId="3" fillId="0" borderId="43" xfId="0" applyNumberFormat="1" applyFont="1" applyBorder="1" applyAlignment="1">
      <alignment vertical="center"/>
    </xf>
    <xf numFmtId="185" fontId="3" fillId="0" borderId="0" xfId="0" applyNumberFormat="1" applyFont="1" applyAlignment="1">
      <alignment vertical="center"/>
    </xf>
    <xf numFmtId="185" fontId="3" fillId="0" borderId="44" xfId="0" applyNumberFormat="1" applyFont="1" applyBorder="1" applyAlignment="1">
      <alignment vertical="center"/>
    </xf>
    <xf numFmtId="185" fontId="3" fillId="0" borderId="46" xfId="0" applyNumberFormat="1" applyFont="1" applyBorder="1" applyAlignment="1">
      <alignment vertical="center"/>
    </xf>
    <xf numFmtId="185" fontId="3" fillId="0" borderId="19" xfId="0" applyNumberFormat="1" applyFont="1" applyBorder="1" applyAlignment="1">
      <alignment vertical="center"/>
    </xf>
    <xf numFmtId="185" fontId="3" fillId="0" borderId="47" xfId="0" applyNumberFormat="1" applyFont="1" applyBorder="1" applyAlignment="1">
      <alignment vertical="center"/>
    </xf>
    <xf numFmtId="185" fontId="3" fillId="0" borderId="43" xfId="0" applyNumberFormat="1" applyFont="1" applyBorder="1" applyAlignment="1">
      <alignment vertical="center" shrinkToFit="1"/>
    </xf>
    <xf numFmtId="185" fontId="3" fillId="0" borderId="0" xfId="0" applyNumberFormat="1" applyFont="1" applyAlignment="1">
      <alignment vertical="center" shrinkToFit="1"/>
    </xf>
    <xf numFmtId="185" fontId="3" fillId="0" borderId="44" xfId="0" applyNumberFormat="1" applyFont="1" applyBorder="1" applyAlignment="1">
      <alignment vertical="center" shrinkToFit="1"/>
    </xf>
    <xf numFmtId="185" fontId="3" fillId="0" borderId="46" xfId="0" applyNumberFormat="1" applyFont="1" applyBorder="1" applyAlignment="1">
      <alignment vertical="center" shrinkToFit="1"/>
    </xf>
    <xf numFmtId="185" fontId="3" fillId="0" borderId="19" xfId="0" applyNumberFormat="1" applyFont="1" applyBorder="1" applyAlignment="1">
      <alignment vertical="center" shrinkToFit="1"/>
    </xf>
    <xf numFmtId="185" fontId="3" fillId="0" borderId="47" xfId="0" applyNumberFormat="1" applyFont="1" applyBorder="1" applyAlignment="1">
      <alignment vertical="center" shrinkToFit="1"/>
    </xf>
    <xf numFmtId="185" fontId="3" fillId="0" borderId="45" xfId="0" applyNumberFormat="1" applyFont="1" applyBorder="1" applyAlignment="1">
      <alignment vertical="center" shrinkToFit="1"/>
    </xf>
    <xf numFmtId="185" fontId="3" fillId="0" borderId="18" xfId="0" applyNumberFormat="1" applyFont="1" applyBorder="1" applyAlignment="1">
      <alignment vertical="center" shrinkToFit="1"/>
    </xf>
    <xf numFmtId="185" fontId="3" fillId="0" borderId="1" xfId="0" applyNumberFormat="1" applyFont="1" applyBorder="1" applyAlignment="1">
      <alignment vertical="center" shrinkToFit="1"/>
    </xf>
    <xf numFmtId="185" fontId="3" fillId="0" borderId="36" xfId="0" applyNumberFormat="1" applyFont="1" applyBorder="1" applyAlignment="1">
      <alignment horizontal="right" vertical="top"/>
    </xf>
    <xf numFmtId="185" fontId="3" fillId="0" borderId="56" xfId="0" applyNumberFormat="1" applyFont="1" applyBorder="1" applyAlignment="1">
      <alignment vertical="center" shrinkToFit="1"/>
    </xf>
    <xf numFmtId="185" fontId="3" fillId="0" borderId="29" xfId="0" applyNumberFormat="1" applyFont="1" applyBorder="1" applyAlignment="1">
      <alignment vertical="center" shrinkToFit="1"/>
    </xf>
    <xf numFmtId="185" fontId="3" fillId="0" borderId="15" xfId="0" applyNumberFormat="1" applyFont="1" applyBorder="1" applyAlignment="1">
      <alignment horizontal="right" vertical="center" shrinkToFit="1"/>
    </xf>
    <xf numFmtId="0" fontId="5" fillId="0" borderId="6" xfId="0" applyFont="1" applyBorder="1" applyAlignment="1">
      <alignment horizontal="center" vertical="center" wrapText="1"/>
    </xf>
    <xf numFmtId="185" fontId="37" fillId="0" borderId="12" xfId="0" applyNumberFormat="1" applyFont="1" applyBorder="1" applyAlignment="1">
      <alignment horizontal="right" vertical="top"/>
    </xf>
    <xf numFmtId="185" fontId="37" fillId="0" borderId="42" xfId="0" applyNumberFormat="1" applyFont="1" applyBorder="1" applyAlignment="1">
      <alignment horizontal="right" vertical="top"/>
    </xf>
    <xf numFmtId="185" fontId="3" fillId="0" borderId="45" xfId="0" applyNumberFormat="1" applyFont="1" applyBorder="1" applyAlignment="1">
      <alignment vertical="center"/>
    </xf>
    <xf numFmtId="185" fontId="3" fillId="0" borderId="18" xfId="0" applyNumberFormat="1" applyFont="1" applyBorder="1" applyAlignment="1">
      <alignment vertical="center"/>
    </xf>
    <xf numFmtId="185" fontId="3" fillId="0" borderId="1" xfId="0" applyNumberFormat="1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185" fontId="3" fillId="0" borderId="36" xfId="0" applyNumberFormat="1" applyFont="1" applyBorder="1" applyAlignment="1">
      <alignment horizontal="right" vertical="top" shrinkToFit="1"/>
    </xf>
    <xf numFmtId="185" fontId="3" fillId="0" borderId="91" xfId="0" applyNumberFormat="1" applyFont="1" applyBorder="1" applyAlignment="1">
      <alignment vertical="center" shrinkToFit="1"/>
    </xf>
    <xf numFmtId="185" fontId="3" fillId="0" borderId="48" xfId="0" applyNumberFormat="1" applyFont="1" applyBorder="1" applyAlignment="1">
      <alignment horizontal="right" vertical="center" shrinkToFit="1"/>
    </xf>
    <xf numFmtId="185" fontId="3" fillId="0" borderId="5" xfId="0" applyNumberFormat="1" applyFont="1" applyBorder="1" applyAlignment="1">
      <alignment horizontal="right" vertical="center" shrinkToFit="1"/>
    </xf>
    <xf numFmtId="176" fontId="3" fillId="4" borderId="46" xfId="0" applyNumberFormat="1" applyFont="1" applyFill="1" applyBorder="1" applyAlignment="1">
      <alignment horizontal="right" vertical="center"/>
    </xf>
    <xf numFmtId="176" fontId="3" fillId="4" borderId="19" xfId="0" applyNumberFormat="1" applyFont="1" applyFill="1" applyBorder="1" applyAlignment="1">
      <alignment horizontal="right" vertical="center"/>
    </xf>
    <xf numFmtId="176" fontId="3" fillId="4" borderId="91" xfId="0" applyNumberFormat="1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left" vertical="center" wrapText="1"/>
    </xf>
    <xf numFmtId="0" fontId="5" fillId="4" borderId="57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83" fontId="3" fillId="4" borderId="42" xfId="0" applyNumberFormat="1" applyFont="1" applyFill="1" applyBorder="1" applyAlignment="1">
      <alignment horizontal="right" vertical="center"/>
    </xf>
    <xf numFmtId="183" fontId="3" fillId="4" borderId="24" xfId="0" applyNumberFormat="1" applyFont="1" applyFill="1" applyBorder="1" applyAlignment="1">
      <alignment horizontal="right" vertical="center"/>
    </xf>
    <xf numFmtId="183" fontId="3" fillId="4" borderId="2" xfId="0" applyNumberFormat="1" applyFont="1" applyFill="1" applyBorder="1" applyAlignment="1">
      <alignment horizontal="right" vertical="center"/>
    </xf>
    <xf numFmtId="183" fontId="3" fillId="4" borderId="55" xfId="0" applyNumberFormat="1" applyFont="1" applyFill="1" applyBorder="1" applyAlignment="1">
      <alignment horizontal="right" vertical="center"/>
    </xf>
    <xf numFmtId="176" fontId="3" fillId="4" borderId="47" xfId="0" applyNumberFormat="1" applyFont="1" applyFill="1" applyBorder="1" applyAlignment="1">
      <alignment horizontal="right" vertical="center"/>
    </xf>
    <xf numFmtId="0" fontId="5" fillId="0" borderId="21" xfId="0" applyFont="1" applyBorder="1" applyAlignment="1">
      <alignment horizontal="center" vertical="center" wrapText="1"/>
    </xf>
    <xf numFmtId="183" fontId="3" fillId="0" borderId="42" xfId="0" applyNumberFormat="1" applyFont="1" applyBorder="1" applyAlignment="1">
      <alignment horizontal="right" vertical="center"/>
    </xf>
    <xf numFmtId="183" fontId="3" fillId="0" borderId="24" xfId="0" applyNumberFormat="1" applyFont="1" applyBorder="1" applyAlignment="1">
      <alignment horizontal="right" vertical="center"/>
    </xf>
    <xf numFmtId="183" fontId="3" fillId="0" borderId="46" xfId="0" applyNumberFormat="1" applyFont="1" applyBorder="1" applyAlignment="1">
      <alignment horizontal="right" vertical="center"/>
    </xf>
    <xf numFmtId="183" fontId="3" fillId="0" borderId="19" xfId="0" applyNumberFormat="1" applyFont="1" applyBorder="1" applyAlignment="1">
      <alignment horizontal="right" vertical="center"/>
    </xf>
    <xf numFmtId="183" fontId="3" fillId="0" borderId="55" xfId="0" applyNumberFormat="1" applyFont="1" applyBorder="1" applyAlignment="1">
      <alignment horizontal="right" vertical="center"/>
    </xf>
    <xf numFmtId="183" fontId="3" fillId="0" borderId="91" xfId="0" applyNumberFormat="1" applyFont="1" applyBorder="1" applyAlignment="1">
      <alignment horizontal="right" vertical="center"/>
    </xf>
    <xf numFmtId="183" fontId="3" fillId="0" borderId="0" xfId="0" applyNumberFormat="1" applyFont="1" applyAlignment="1">
      <alignment horizontal="right" vertical="center"/>
    </xf>
    <xf numFmtId="176" fontId="34" fillId="0" borderId="46" xfId="0" applyNumberFormat="1" applyFont="1" applyBorder="1" applyAlignment="1">
      <alignment horizontal="right" vertical="center"/>
    </xf>
    <xf numFmtId="176" fontId="34" fillId="0" borderId="47" xfId="0" applyNumberFormat="1" applyFont="1" applyBorder="1" applyAlignment="1">
      <alignment horizontal="right" vertical="center"/>
    </xf>
    <xf numFmtId="176" fontId="34" fillId="0" borderId="91" xfId="0" applyNumberFormat="1" applyFont="1" applyBorder="1" applyAlignment="1">
      <alignment horizontal="right" vertical="center"/>
    </xf>
    <xf numFmtId="0" fontId="5" fillId="0" borderId="9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 textRotation="255"/>
    </xf>
    <xf numFmtId="0" fontId="5" fillId="0" borderId="62" xfId="0" applyFont="1" applyBorder="1" applyAlignment="1">
      <alignment horizontal="center" vertical="center" textRotation="255"/>
    </xf>
    <xf numFmtId="176" fontId="34" fillId="0" borderId="45" xfId="0" applyNumberFormat="1" applyFont="1" applyBorder="1" applyAlignment="1">
      <alignment horizontal="right" vertical="center"/>
    </xf>
    <xf numFmtId="176" fontId="34" fillId="0" borderId="29" xfId="0" applyNumberFormat="1" applyFont="1" applyBorder="1" applyAlignment="1">
      <alignment horizontal="right" vertical="center"/>
    </xf>
    <xf numFmtId="0" fontId="35" fillId="0" borderId="12" xfId="0" applyFont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center" wrapText="1"/>
    </xf>
    <xf numFmtId="185" fontId="34" fillId="0" borderId="12" xfId="0" applyNumberFormat="1" applyFont="1" applyBorder="1" applyAlignment="1">
      <alignment horizontal="right" vertical="center"/>
    </xf>
    <xf numFmtId="38" fontId="34" fillId="0" borderId="12" xfId="0" applyNumberFormat="1" applyFont="1" applyBorder="1" applyAlignment="1">
      <alignment horizontal="right" vertical="center"/>
    </xf>
    <xf numFmtId="38" fontId="34" fillId="0" borderId="50" xfId="0" applyNumberFormat="1" applyFont="1" applyBorder="1" applyAlignment="1">
      <alignment horizontal="right" vertical="center"/>
    </xf>
    <xf numFmtId="176" fontId="34" fillId="0" borderId="1" xfId="0" applyNumberFormat="1" applyFont="1" applyBorder="1" applyAlignment="1">
      <alignment horizontal="right" vertical="center"/>
    </xf>
    <xf numFmtId="185" fontId="10" fillId="0" borderId="12" xfId="0" applyNumberFormat="1" applyFont="1" applyBorder="1" applyAlignment="1">
      <alignment horizontal="right" vertical="center"/>
    </xf>
    <xf numFmtId="185" fontId="10" fillId="0" borderId="50" xfId="0" applyNumberFormat="1" applyFont="1" applyBorder="1" applyAlignment="1">
      <alignment horizontal="right" vertical="center"/>
    </xf>
    <xf numFmtId="176" fontId="10" fillId="0" borderId="45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29" xfId="0" applyNumberFormat="1" applyFont="1" applyBorder="1" applyAlignment="1">
      <alignment horizontal="right" vertical="center"/>
    </xf>
    <xf numFmtId="176" fontId="34" fillId="0" borderId="43" xfId="0" applyNumberFormat="1" applyFont="1" applyBorder="1" applyAlignment="1">
      <alignment horizontal="right" vertical="center"/>
    </xf>
    <xf numFmtId="176" fontId="34" fillId="0" borderId="44" xfId="0" applyNumberFormat="1" applyFont="1" applyBorder="1" applyAlignment="1">
      <alignment horizontal="right" vertical="center"/>
    </xf>
    <xf numFmtId="176" fontId="34" fillId="0" borderId="56" xfId="0" applyNumberFormat="1" applyFont="1" applyBorder="1" applyAlignment="1">
      <alignment horizontal="right" vertical="center"/>
    </xf>
    <xf numFmtId="185" fontId="10" fillId="0" borderId="43" xfId="0" applyNumberFormat="1" applyFont="1" applyBorder="1" applyAlignment="1">
      <alignment horizontal="right" vertical="center"/>
    </xf>
    <xf numFmtId="185" fontId="10" fillId="0" borderId="56" xfId="0" applyNumberFormat="1" applyFont="1" applyBorder="1" applyAlignment="1">
      <alignment horizontal="right" vertical="center"/>
    </xf>
    <xf numFmtId="185" fontId="10" fillId="0" borderId="44" xfId="0" applyNumberFormat="1" applyFont="1" applyBorder="1" applyAlignment="1">
      <alignment horizontal="right" vertical="center"/>
    </xf>
    <xf numFmtId="49" fontId="5" fillId="0" borderId="41" xfId="0" applyNumberFormat="1" applyFont="1" applyBorder="1" applyAlignment="1">
      <alignment horizontal="center" vertical="center" textRotation="255"/>
    </xf>
    <xf numFmtId="49" fontId="5" fillId="0" borderId="40" xfId="0" applyNumberFormat="1" applyFont="1" applyBorder="1" applyAlignment="1">
      <alignment horizontal="center" vertical="center" textRotation="255"/>
    </xf>
    <xf numFmtId="49" fontId="5" fillId="0" borderId="39" xfId="0" applyNumberFormat="1" applyFont="1" applyBorder="1" applyAlignment="1">
      <alignment horizontal="center" vertical="center" textRotation="255"/>
    </xf>
    <xf numFmtId="185" fontId="10" fillId="0" borderId="42" xfId="0" applyNumberFormat="1" applyFont="1" applyBorder="1" applyAlignment="1">
      <alignment horizontal="right" vertical="center"/>
    </xf>
    <xf numFmtId="185" fontId="10" fillId="0" borderId="2" xfId="0" applyNumberFormat="1" applyFont="1" applyBorder="1" applyAlignment="1">
      <alignment horizontal="right" vertical="center"/>
    </xf>
    <xf numFmtId="185" fontId="10" fillId="0" borderId="55" xfId="0" applyNumberFormat="1" applyFont="1" applyBorder="1" applyAlignment="1">
      <alignment horizontal="right" vertical="center"/>
    </xf>
    <xf numFmtId="185" fontId="34" fillId="0" borderId="42" xfId="0" applyNumberFormat="1" applyFont="1" applyBorder="1" applyAlignment="1">
      <alignment horizontal="right" vertical="center"/>
    </xf>
    <xf numFmtId="185" fontId="34" fillId="0" borderId="2" xfId="0" applyNumberFormat="1" applyFont="1" applyBorder="1" applyAlignment="1">
      <alignment horizontal="right" vertical="center"/>
    </xf>
    <xf numFmtId="38" fontId="34" fillId="0" borderId="42" xfId="0" applyNumberFormat="1" applyFont="1" applyBorder="1" applyAlignment="1">
      <alignment horizontal="right" vertical="center"/>
    </xf>
    <xf numFmtId="38" fontId="34" fillId="0" borderId="2" xfId="0" applyNumberFormat="1" applyFont="1" applyBorder="1" applyAlignment="1">
      <alignment horizontal="right" vertical="center"/>
    </xf>
    <xf numFmtId="38" fontId="34" fillId="0" borderId="55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185" fontId="5" fillId="0" borderId="12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50" xfId="0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52" xfId="0" applyNumberFormat="1" applyFont="1" applyBorder="1" applyAlignment="1">
      <alignment horizontal="right" vertical="center"/>
    </xf>
    <xf numFmtId="0" fontId="5" fillId="0" borderId="9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0" fillId="0" borderId="20" xfId="0" applyFont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183" fontId="3" fillId="0" borderId="2" xfId="0" applyNumberFormat="1" applyFont="1" applyBorder="1" applyAlignment="1">
      <alignment horizontal="right" vertical="center"/>
    </xf>
    <xf numFmtId="183" fontId="3" fillId="0" borderId="47" xfId="0" applyNumberFormat="1" applyFont="1" applyBorder="1" applyAlignment="1">
      <alignment horizontal="right" vertical="center"/>
    </xf>
    <xf numFmtId="0" fontId="5" fillId="0" borderId="56" xfId="0" applyFont="1" applyBorder="1" applyAlignment="1">
      <alignment horizontal="center" vertical="center"/>
    </xf>
  </cellXfs>
  <cellStyles count="10">
    <cellStyle name="パーセント" xfId="1" builtinId="5"/>
    <cellStyle name="パーセント 2" xfId="2" xr:uid="{00000000-0005-0000-0000-000001000000}"/>
    <cellStyle name="桁区切り" xfId="3" builtinId="6"/>
    <cellStyle name="桁区切り 2" xfId="4" xr:uid="{00000000-0005-0000-0000-000003000000}"/>
    <cellStyle name="通貨" xfId="5" builtinId="7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001中扉" xfId="9" xr:uid="{00000000-0005-0000-0000-000009000000}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5058773593893"/>
          <c:y val="1.7146947540648327E-2"/>
          <c:w val="0.8897589236752107"/>
          <c:h val="0.879006303457350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'P28'!$L$13:$L$17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  <c:pt idx="3">
                  <c:v>令和３年</c:v>
                </c:pt>
                <c:pt idx="4">
                  <c:v>令和４年</c:v>
                </c:pt>
              </c:strCache>
            </c:strRef>
          </c:cat>
          <c:val>
            <c:numRef>
              <c:f>'P28'!$M$13:$M$17</c:f>
              <c:numCache>
                <c:formatCode>0.0_ </c:formatCode>
                <c:ptCount val="5"/>
                <c:pt idx="0">
                  <c:v>84.3</c:v>
                </c:pt>
                <c:pt idx="1">
                  <c:v>82.6</c:v>
                </c:pt>
                <c:pt idx="2">
                  <c:v>63.8</c:v>
                </c:pt>
                <c:pt idx="3">
                  <c:v>63.3</c:v>
                </c:pt>
                <c:pt idx="4">
                  <c:v>65.599999999999994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CD-44EF-ABF0-81770EFB10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328681608"/>
        <c:axId val="326948688"/>
      </c:barChart>
      <c:catAx>
        <c:axId val="32868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（年度）</a:t>
                </a:r>
              </a:p>
            </c:rich>
          </c:tx>
          <c:layout>
            <c:manualLayout>
              <c:xMode val="edge"/>
              <c:yMode val="edge"/>
              <c:x val="0.45884680745048217"/>
              <c:y val="0.9420518336847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6948688"/>
        <c:crossesAt val="0"/>
        <c:auto val="1"/>
        <c:lblAlgn val="ctr"/>
        <c:lblOffset val="100"/>
        <c:noMultiLvlLbl val="0"/>
      </c:catAx>
      <c:valAx>
        <c:axId val="326948688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b="0"/>
                  <a:t>（億円）</a:t>
                </a:r>
              </a:p>
            </c:rich>
          </c:tx>
          <c:layout>
            <c:manualLayout>
              <c:xMode val="edge"/>
              <c:yMode val="edge"/>
              <c:x val="2.6781440251028556E-2"/>
              <c:y val="3.7706639129125252E-2"/>
            </c:manualLayout>
          </c:layout>
          <c:overlay val="0"/>
        </c:title>
        <c:numFmt formatCode="0.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8681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78" l="0.25" r="0.25" t="0.75000000000000078" header="0.30000000000000032" footer="0.3000000000000003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85725</xdr:colOff>
      <xdr:row>2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9010650" y="87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38099</xdr:colOff>
      <xdr:row>3</xdr:row>
      <xdr:rowOff>0</xdr:rowOff>
    </xdr:from>
    <xdr:to>
      <xdr:col>9</xdr:col>
      <xdr:colOff>504825</xdr:colOff>
      <xdr:row>43</xdr:row>
      <xdr:rowOff>114300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0.06101</cdr:x>
      <cdr:y>0.07865</cdr:y>
    </cdr:from>
    <cdr:to>
      <cdr:x>0.14637</cdr:x>
      <cdr:y>0.12547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95300" y="400050"/>
          <a:ext cx="742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altLang="ja-JP" sz="1100"/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B1:C13"/>
  <sheetViews>
    <sheetView showGridLines="0" tabSelected="1" workbookViewId="0">
      <selection activeCell="S34" sqref="S34"/>
    </sheetView>
  </sheetViews>
  <sheetFormatPr defaultColWidth="8" defaultRowHeight="27" customHeight="1" x14ac:dyDescent="0.2"/>
  <cols>
    <col min="1" max="1" width="19.90625" style="59" customWidth="1"/>
    <col min="2" max="2" width="4.08984375" style="59" customWidth="1"/>
    <col min="3" max="3" width="45" style="59" bestFit="1" customWidth="1"/>
    <col min="4" max="16384" width="8" style="59"/>
  </cols>
  <sheetData>
    <row r="1" spans="2:3" ht="27" customHeight="1" x14ac:dyDescent="0.2">
      <c r="B1" s="419" t="s">
        <v>150</v>
      </c>
      <c r="C1" s="420"/>
    </row>
    <row r="2" spans="2:3" ht="40" customHeight="1" x14ac:dyDescent="0.2"/>
    <row r="3" spans="2:3" ht="27" customHeight="1" x14ac:dyDescent="0.2">
      <c r="C3" s="59" t="s">
        <v>19</v>
      </c>
    </row>
    <row r="4" spans="2:3" ht="27" customHeight="1" x14ac:dyDescent="0.2">
      <c r="C4" s="59" t="s">
        <v>20</v>
      </c>
    </row>
    <row r="5" spans="2:3" ht="27" customHeight="1" x14ac:dyDescent="0.2">
      <c r="C5" s="59" t="s">
        <v>21</v>
      </c>
    </row>
    <row r="6" spans="2:3" ht="27" customHeight="1" x14ac:dyDescent="0.2">
      <c r="C6" s="59" t="s">
        <v>22</v>
      </c>
    </row>
    <row r="7" spans="2:3" ht="27" customHeight="1" x14ac:dyDescent="0.2">
      <c r="C7" s="59" t="s">
        <v>23</v>
      </c>
    </row>
    <row r="8" spans="2:3" ht="27" customHeight="1" x14ac:dyDescent="0.2">
      <c r="C8" s="59" t="s">
        <v>24</v>
      </c>
    </row>
    <row r="9" spans="2:3" ht="27" customHeight="1" x14ac:dyDescent="0.2">
      <c r="C9" s="59" t="s">
        <v>25</v>
      </c>
    </row>
    <row r="10" spans="2:3" ht="27" customHeight="1" x14ac:dyDescent="0.2">
      <c r="C10" s="59" t="s">
        <v>26</v>
      </c>
    </row>
    <row r="11" spans="2:3" ht="27" customHeight="1" x14ac:dyDescent="0.2">
      <c r="C11" s="59" t="s">
        <v>27</v>
      </c>
    </row>
    <row r="12" spans="2:3" ht="27" customHeight="1" x14ac:dyDescent="0.2">
      <c r="C12" s="59" t="s">
        <v>28</v>
      </c>
    </row>
    <row r="13" spans="2:3" ht="27" customHeight="1" x14ac:dyDescent="0.2">
      <c r="C13" s="59" t="s">
        <v>440</v>
      </c>
    </row>
  </sheetData>
  <mergeCells count="1">
    <mergeCell ref="B1:C1"/>
  </mergeCells>
  <phoneticPr fontId="11"/>
  <pageMargins left="0.89" right="1.1811023622047245" top="2.7559055118110236" bottom="0.98425196850393704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fitToPage="1"/>
  </sheetPr>
  <dimension ref="A1:M52"/>
  <sheetViews>
    <sheetView view="pageBreakPreview" zoomScaleNormal="100" zoomScaleSheetLayoutView="100" workbookViewId="0">
      <selection activeCell="S34" sqref="S34"/>
    </sheetView>
  </sheetViews>
  <sheetFormatPr defaultColWidth="9" defaultRowHeight="13" x14ac:dyDescent="0.2"/>
  <cols>
    <col min="1" max="12" width="9" style="161"/>
    <col min="13" max="13" width="12.7265625" style="161" bestFit="1" customWidth="1"/>
    <col min="14" max="16384" width="9" style="161"/>
  </cols>
  <sheetData>
    <row r="1" spans="1:13" ht="21" customHeight="1" x14ac:dyDescent="0.25">
      <c r="A1" s="195" t="s">
        <v>304</v>
      </c>
    </row>
    <row r="2" spans="1:13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x14ac:dyDescent="0.2">
      <c r="A3"/>
      <c r="B3"/>
      <c r="C3"/>
      <c r="D3"/>
      <c r="E3"/>
      <c r="F3"/>
      <c r="G3"/>
      <c r="H3"/>
      <c r="I3"/>
      <c r="J3"/>
      <c r="K3"/>
      <c r="L3"/>
      <c r="M3"/>
    </row>
    <row r="4" spans="1:13" x14ac:dyDescent="0.2">
      <c r="A4"/>
      <c r="B4"/>
      <c r="C4"/>
      <c r="D4"/>
      <c r="E4"/>
      <c r="F4"/>
      <c r="G4"/>
      <c r="H4"/>
      <c r="I4"/>
      <c r="J4"/>
      <c r="K4"/>
      <c r="L4"/>
      <c r="M4"/>
    </row>
    <row r="5" spans="1:13" x14ac:dyDescent="0.2">
      <c r="A5"/>
      <c r="B5"/>
      <c r="C5"/>
      <c r="D5"/>
      <c r="E5"/>
      <c r="F5"/>
      <c r="G5"/>
      <c r="H5"/>
      <c r="I5"/>
      <c r="J5"/>
      <c r="K5"/>
      <c r="L5"/>
      <c r="M5"/>
    </row>
    <row r="6" spans="1:13" x14ac:dyDescent="0.2">
      <c r="A6"/>
      <c r="B6"/>
      <c r="C6"/>
      <c r="D6"/>
      <c r="E6"/>
      <c r="F6"/>
      <c r="G6"/>
      <c r="H6"/>
      <c r="I6"/>
      <c r="J6"/>
      <c r="K6"/>
      <c r="L6"/>
      <c r="M6"/>
    </row>
    <row r="7" spans="1:13" x14ac:dyDescent="0.2">
      <c r="A7"/>
      <c r="B7"/>
      <c r="C7"/>
      <c r="D7"/>
      <c r="E7"/>
      <c r="F7"/>
      <c r="G7"/>
      <c r="H7"/>
      <c r="I7"/>
      <c r="J7"/>
      <c r="K7"/>
      <c r="L7"/>
      <c r="M7"/>
    </row>
    <row r="8" spans="1:13" x14ac:dyDescent="0.2">
      <c r="A8"/>
      <c r="B8"/>
      <c r="C8"/>
      <c r="D8"/>
      <c r="E8"/>
      <c r="F8"/>
      <c r="G8"/>
      <c r="H8"/>
      <c r="I8"/>
      <c r="J8"/>
      <c r="K8"/>
      <c r="L8"/>
      <c r="M8"/>
    </row>
    <row r="9" spans="1:13" x14ac:dyDescent="0.2">
      <c r="A9"/>
      <c r="B9"/>
      <c r="C9"/>
      <c r="D9"/>
      <c r="E9"/>
      <c r="F9"/>
      <c r="G9"/>
      <c r="H9"/>
      <c r="I9"/>
      <c r="J9"/>
      <c r="K9"/>
      <c r="L9" s="190"/>
      <c r="M9" s="190" t="s">
        <v>302</v>
      </c>
    </row>
    <row r="10" spans="1:13" x14ac:dyDescent="0.2">
      <c r="A10"/>
      <c r="B10"/>
      <c r="C10"/>
      <c r="D10"/>
      <c r="E10"/>
      <c r="F10"/>
      <c r="G10"/>
      <c r="H10"/>
      <c r="I10"/>
      <c r="J10"/>
      <c r="K10"/>
      <c r="L10" s="190" t="s">
        <v>437</v>
      </c>
      <c r="M10" s="191">
        <v>93.6</v>
      </c>
    </row>
    <row r="11" spans="1:13" x14ac:dyDescent="0.2">
      <c r="A11"/>
      <c r="B11"/>
      <c r="C11"/>
      <c r="D11"/>
      <c r="E11"/>
      <c r="F11"/>
      <c r="G11"/>
      <c r="H11"/>
      <c r="I11"/>
      <c r="J11"/>
      <c r="K11"/>
      <c r="L11" s="190" t="s">
        <v>438</v>
      </c>
      <c r="M11" s="191">
        <v>80.099999999999994</v>
      </c>
    </row>
    <row r="12" spans="1:13" x14ac:dyDescent="0.2">
      <c r="A12"/>
      <c r="B12"/>
      <c r="C12"/>
      <c r="D12"/>
      <c r="E12"/>
      <c r="F12"/>
      <c r="G12"/>
      <c r="H12"/>
      <c r="I12"/>
      <c r="J12"/>
      <c r="K12"/>
      <c r="L12" s="190" t="s">
        <v>439</v>
      </c>
      <c r="M12" s="191">
        <v>80</v>
      </c>
    </row>
    <row r="13" spans="1:13" x14ac:dyDescent="0.2">
      <c r="A13"/>
      <c r="B13"/>
      <c r="C13"/>
      <c r="D13"/>
      <c r="E13"/>
      <c r="F13"/>
      <c r="G13"/>
      <c r="H13"/>
      <c r="I13"/>
      <c r="J13"/>
      <c r="K13"/>
      <c r="L13" s="190" t="s">
        <v>443</v>
      </c>
      <c r="M13" s="191">
        <v>84.3</v>
      </c>
    </row>
    <row r="14" spans="1:13" x14ac:dyDescent="0.2">
      <c r="A14"/>
      <c r="B14"/>
      <c r="C14"/>
      <c r="D14"/>
      <c r="E14"/>
      <c r="F14"/>
      <c r="G14"/>
      <c r="H14"/>
      <c r="I14"/>
      <c r="J14"/>
      <c r="K14"/>
      <c r="L14" s="190" t="s">
        <v>444</v>
      </c>
      <c r="M14" s="191">
        <v>82.6</v>
      </c>
    </row>
    <row r="15" spans="1:13" x14ac:dyDescent="0.2">
      <c r="A15"/>
      <c r="B15"/>
      <c r="C15"/>
      <c r="D15"/>
      <c r="E15"/>
      <c r="F15"/>
      <c r="G15"/>
      <c r="H15"/>
      <c r="I15"/>
      <c r="J15"/>
      <c r="K15"/>
      <c r="L15" s="190" t="s">
        <v>445</v>
      </c>
      <c r="M15" s="191">
        <v>63.8</v>
      </c>
    </row>
    <row r="16" spans="1:13" x14ac:dyDescent="0.2">
      <c r="A16"/>
      <c r="B16"/>
      <c r="C16"/>
      <c r="D16"/>
      <c r="E16"/>
      <c r="F16"/>
      <c r="G16"/>
      <c r="H16"/>
      <c r="I16"/>
      <c r="J16"/>
      <c r="K16"/>
      <c r="L16" s="190" t="s">
        <v>446</v>
      </c>
      <c r="M16" s="191">
        <v>63.3</v>
      </c>
    </row>
    <row r="17" spans="1:13" x14ac:dyDescent="0.2">
      <c r="A17"/>
      <c r="B17"/>
      <c r="C17"/>
      <c r="D17"/>
      <c r="E17"/>
      <c r="F17"/>
      <c r="G17"/>
      <c r="H17"/>
      <c r="I17"/>
      <c r="J17"/>
      <c r="K17"/>
      <c r="L17" s="190" t="s">
        <v>451</v>
      </c>
      <c r="M17" s="191">
        <v>65.599999999999994</v>
      </c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x14ac:dyDescent="0.2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x14ac:dyDescent="0.2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x14ac:dyDescent="0.2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x14ac:dyDescent="0.2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2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x14ac:dyDescent="0.2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x14ac:dyDescent="0.2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x14ac:dyDescent="0.2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x14ac:dyDescent="0.2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x14ac:dyDescent="0.2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x14ac:dyDescent="0.2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x14ac:dyDescent="0.2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x14ac:dyDescent="0.2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x14ac:dyDescent="0.2">
      <c r="A42" s="192"/>
      <c r="B42"/>
      <c r="C42"/>
      <c r="D42"/>
      <c r="E42"/>
      <c r="F42"/>
      <c r="G42"/>
      <c r="H42"/>
      <c r="I42"/>
      <c r="J42"/>
      <c r="K42"/>
      <c r="L42"/>
      <c r="M42"/>
    </row>
    <row r="43" spans="1:13" x14ac:dyDescent="0.2">
      <c r="A43" s="192"/>
      <c r="B43"/>
      <c r="C43"/>
      <c r="D43"/>
      <c r="E43"/>
      <c r="F43"/>
      <c r="G43"/>
      <c r="H43"/>
      <c r="I43"/>
      <c r="J43"/>
      <c r="K43"/>
      <c r="L43"/>
      <c r="M43"/>
    </row>
    <row r="44" spans="1:13" x14ac:dyDescent="0.2">
      <c r="A44"/>
      <c r="B44" s="192" t="s">
        <v>303</v>
      </c>
      <c r="C44"/>
      <c r="D44"/>
      <c r="E44"/>
      <c r="F44"/>
      <c r="G44"/>
      <c r="H44"/>
      <c r="I44"/>
      <c r="J44"/>
      <c r="K44"/>
      <c r="L44"/>
      <c r="M44"/>
    </row>
    <row r="46" spans="1:13" s="193" customFormat="1" ht="22.5" customHeight="1" x14ac:dyDescent="0.2">
      <c r="A46" s="194" t="s">
        <v>217</v>
      </c>
    </row>
    <row r="47" spans="1:13" s="193" customFormat="1" ht="22.5" hidden="1" customHeight="1" x14ac:dyDescent="0.2">
      <c r="A47" s="194" t="s">
        <v>218</v>
      </c>
    </row>
    <row r="48" spans="1:13" s="193" customFormat="1" ht="22.5" hidden="1" customHeight="1" x14ac:dyDescent="0.2">
      <c r="A48" s="194" t="s">
        <v>219</v>
      </c>
    </row>
    <row r="49" spans="1:1" s="193" customFormat="1" ht="22.5" hidden="1" customHeight="1" x14ac:dyDescent="0.2">
      <c r="A49" s="194" t="s">
        <v>222</v>
      </c>
    </row>
    <row r="50" spans="1:1" s="193" customFormat="1" ht="22.5" hidden="1" customHeight="1" x14ac:dyDescent="0.2">
      <c r="A50" s="194" t="s">
        <v>232</v>
      </c>
    </row>
    <row r="51" spans="1:1" s="193" customFormat="1" ht="22.5" customHeight="1" x14ac:dyDescent="0.2">
      <c r="A51" s="194" t="s">
        <v>237</v>
      </c>
    </row>
    <row r="52" spans="1:1" s="193" customFormat="1" ht="22.5" customHeight="1" x14ac:dyDescent="0.2">
      <c r="A52" s="194" t="s">
        <v>244</v>
      </c>
    </row>
  </sheetData>
  <phoneticPr fontId="2"/>
  <printOptions horizontalCentered="1"/>
  <pageMargins left="0.78740157480314965" right="0.78740157480314965" top="0.74803149606299213" bottom="0.74803149606299213" header="0.31496062992125984" footer="0.31496062992125984"/>
  <pageSetup paperSize="9" scale="96" firstPageNumber="28" orientation="portrait" useFirstPageNumber="1" r:id="rId1"/>
  <headerFooter>
    <oddFooter>&amp;C&amp;"ＭＳ Ｐ明朝,標準"－&amp;P－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view="pageBreakPreview" zoomScale="90" zoomScaleNormal="100" zoomScaleSheetLayoutView="90" workbookViewId="0">
      <selection activeCell="S34" sqref="S34"/>
    </sheetView>
  </sheetViews>
  <sheetFormatPr defaultRowHeight="13" x14ac:dyDescent="0.2"/>
  <cols>
    <col min="1" max="1" width="17.36328125" customWidth="1"/>
    <col min="2" max="2" width="11.36328125" customWidth="1"/>
    <col min="3" max="3" width="10" customWidth="1"/>
    <col min="4" max="4" width="11.453125" customWidth="1"/>
    <col min="5" max="5" width="10" customWidth="1"/>
    <col min="6" max="6" width="11.453125" customWidth="1"/>
    <col min="7" max="7" width="10" customWidth="1"/>
    <col min="8" max="8" width="11.453125" customWidth="1"/>
    <col min="9" max="9" width="10" customWidth="1"/>
    <col min="10" max="10" width="11.453125" customWidth="1"/>
  </cols>
  <sheetData>
    <row r="1" spans="1:11" ht="16" customHeight="1" x14ac:dyDescent="0.2">
      <c r="A1" s="404" t="s">
        <v>233</v>
      </c>
    </row>
    <row r="2" spans="1:11" ht="16" customHeight="1" x14ac:dyDescent="0.2">
      <c r="A2" s="174"/>
      <c r="B2" s="179"/>
      <c r="C2" s="179"/>
      <c r="D2" s="139"/>
      <c r="E2" s="139"/>
      <c r="F2" s="139"/>
      <c r="G2" s="139"/>
      <c r="H2" s="139"/>
      <c r="I2" s="139"/>
      <c r="J2" s="139"/>
      <c r="K2" s="139"/>
    </row>
    <row r="3" spans="1:11" ht="16" customHeight="1" x14ac:dyDescent="0.2">
      <c r="A3" s="402" t="s">
        <v>245</v>
      </c>
      <c r="B3" s="175"/>
      <c r="C3" s="175"/>
      <c r="D3" s="178"/>
      <c r="E3" s="178"/>
      <c r="F3" s="178"/>
      <c r="G3" s="178"/>
      <c r="H3" s="178"/>
      <c r="I3" s="178"/>
      <c r="K3" s="403" t="s">
        <v>246</v>
      </c>
    </row>
    <row r="4" spans="1:11" ht="16" customHeight="1" x14ac:dyDescent="0.2">
      <c r="A4" s="405" t="s">
        <v>247</v>
      </c>
      <c r="B4" s="760" t="s">
        <v>443</v>
      </c>
      <c r="C4" s="761"/>
      <c r="D4" s="762" t="s">
        <v>444</v>
      </c>
      <c r="E4" s="761"/>
      <c r="F4" s="762" t="s">
        <v>445</v>
      </c>
      <c r="G4" s="761"/>
      <c r="H4" s="763" t="s">
        <v>446</v>
      </c>
      <c r="I4" s="761"/>
      <c r="J4" s="763" t="s">
        <v>447</v>
      </c>
      <c r="K4" s="764"/>
    </row>
    <row r="5" spans="1:11" ht="16" customHeight="1" x14ac:dyDescent="0.2">
      <c r="A5" s="406"/>
      <c r="B5" s="406"/>
      <c r="C5" s="411" t="s">
        <v>442</v>
      </c>
      <c r="D5" s="412"/>
      <c r="E5" s="411" t="s">
        <v>442</v>
      </c>
      <c r="F5" s="413"/>
      <c r="G5" s="411" t="s">
        <v>442</v>
      </c>
      <c r="H5" s="413"/>
      <c r="I5" s="411" t="s">
        <v>442</v>
      </c>
      <c r="J5" s="413"/>
      <c r="K5" s="414" t="s">
        <v>442</v>
      </c>
    </row>
    <row r="6" spans="1:11" ht="16" customHeight="1" x14ac:dyDescent="0.2">
      <c r="A6" s="407" t="s">
        <v>259</v>
      </c>
      <c r="B6" s="397">
        <f t="shared" ref="B6:K6" si="0">SUM(B7:B17)</f>
        <v>3870242</v>
      </c>
      <c r="C6" s="385">
        <f t="shared" si="0"/>
        <v>1</v>
      </c>
      <c r="D6" s="383">
        <f t="shared" si="0"/>
        <v>3705650</v>
      </c>
      <c r="E6" s="385">
        <f t="shared" si="0"/>
        <v>0.99999999999999989</v>
      </c>
      <c r="F6" s="383">
        <f t="shared" si="0"/>
        <v>2902888</v>
      </c>
      <c r="G6" s="385">
        <f t="shared" si="0"/>
        <v>1</v>
      </c>
      <c r="H6" s="383">
        <f t="shared" si="0"/>
        <v>3128886</v>
      </c>
      <c r="I6" s="385">
        <f t="shared" si="0"/>
        <v>1</v>
      </c>
      <c r="J6" s="383">
        <f t="shared" si="0"/>
        <v>3154361</v>
      </c>
      <c r="K6" s="416">
        <f t="shared" si="0"/>
        <v>1</v>
      </c>
    </row>
    <row r="7" spans="1:11" ht="16" customHeight="1" x14ac:dyDescent="0.2">
      <c r="A7" s="408" t="s">
        <v>248</v>
      </c>
      <c r="B7" s="398">
        <v>12041</v>
      </c>
      <c r="C7" s="387">
        <f>B7/B6</f>
        <v>3.1111749601187731E-3</v>
      </c>
      <c r="D7" s="386">
        <v>11020</v>
      </c>
      <c r="E7" s="387">
        <f>D7/D6</f>
        <v>2.9738372485258995E-3</v>
      </c>
      <c r="F7" s="386">
        <v>9225</v>
      </c>
      <c r="G7" s="387">
        <f>F7/F6</f>
        <v>3.1778697628017339E-3</v>
      </c>
      <c r="H7" s="386">
        <v>10140</v>
      </c>
      <c r="I7" s="387">
        <f>H7/H6</f>
        <v>3.2407700376427904E-3</v>
      </c>
      <c r="J7" s="386">
        <v>31230</v>
      </c>
      <c r="K7" s="392">
        <f>J7/J6</f>
        <v>9.9005789128130857E-3</v>
      </c>
    </row>
    <row r="8" spans="1:11" ht="16" customHeight="1" x14ac:dyDescent="0.2">
      <c r="A8" s="409" t="s">
        <v>249</v>
      </c>
      <c r="B8" s="399">
        <v>7480</v>
      </c>
      <c r="C8" s="389">
        <f>B8/B6</f>
        <v>1.9326956815620315E-3</v>
      </c>
      <c r="D8" s="388">
        <v>8948</v>
      </c>
      <c r="E8" s="389">
        <f>D8/D6</f>
        <v>2.4146910798375455E-3</v>
      </c>
      <c r="F8" s="388">
        <v>15588</v>
      </c>
      <c r="G8" s="389">
        <f>F8/F6</f>
        <v>5.3698248089488814E-3</v>
      </c>
      <c r="H8" s="388">
        <v>8869</v>
      </c>
      <c r="I8" s="389">
        <f>H8/H6</f>
        <v>2.8345551739500895E-3</v>
      </c>
      <c r="J8" s="388">
        <v>5300</v>
      </c>
      <c r="K8" s="393">
        <f>J8/J6</f>
        <v>1.6802135202660697E-3</v>
      </c>
    </row>
    <row r="9" spans="1:11" ht="16" customHeight="1" x14ac:dyDescent="0.2">
      <c r="A9" s="408" t="s">
        <v>250</v>
      </c>
      <c r="B9" s="398">
        <v>699284</v>
      </c>
      <c r="C9" s="387">
        <f>B9/B6</f>
        <v>0.1806822415755914</v>
      </c>
      <c r="D9" s="386">
        <v>564360</v>
      </c>
      <c r="E9" s="387">
        <f>D9/D6</f>
        <v>0.15229716783830097</v>
      </c>
      <c r="F9" s="386">
        <v>505810</v>
      </c>
      <c r="G9" s="387">
        <f>F9/F6</f>
        <v>0.17424371866913227</v>
      </c>
      <c r="H9" s="386">
        <v>530162</v>
      </c>
      <c r="I9" s="387">
        <f>H9/H6</f>
        <v>0.16944113655786755</v>
      </c>
      <c r="J9" s="386">
        <v>461580</v>
      </c>
      <c r="K9" s="392">
        <f>J9/J6</f>
        <v>0.14633074654422876</v>
      </c>
    </row>
    <row r="10" spans="1:11" ht="16" customHeight="1" x14ac:dyDescent="0.2">
      <c r="A10" s="409" t="s">
        <v>251</v>
      </c>
      <c r="B10" s="399">
        <v>790881</v>
      </c>
      <c r="C10" s="389">
        <f>B10/B6</f>
        <v>0.20434923707613115</v>
      </c>
      <c r="D10" s="388">
        <v>763698</v>
      </c>
      <c r="E10" s="389">
        <f>D10/D6</f>
        <v>0.2060901596211191</v>
      </c>
      <c r="F10" s="388">
        <v>582599</v>
      </c>
      <c r="G10" s="389">
        <f>F10/F6</f>
        <v>0.2006963410231466</v>
      </c>
      <c r="H10" s="388">
        <v>868652</v>
      </c>
      <c r="I10" s="389">
        <f>H10/H6</f>
        <v>0.2776234097375232</v>
      </c>
      <c r="J10" s="388">
        <v>729687</v>
      </c>
      <c r="K10" s="393">
        <f>J10/J6</f>
        <v>0.23132640810611088</v>
      </c>
    </row>
    <row r="11" spans="1:11" ht="16" customHeight="1" x14ac:dyDescent="0.2">
      <c r="A11" s="408" t="s">
        <v>252</v>
      </c>
      <c r="B11" s="398">
        <v>50444</v>
      </c>
      <c r="C11" s="387">
        <f>B11/B6</f>
        <v>1.3033810288865657E-2</v>
      </c>
      <c r="D11" s="386">
        <v>42391</v>
      </c>
      <c r="E11" s="387">
        <f>D11/D6</f>
        <v>1.1439558512001943E-2</v>
      </c>
      <c r="F11" s="386">
        <v>34699</v>
      </c>
      <c r="G11" s="387">
        <f>F11/F6</f>
        <v>1.1953268606987248E-2</v>
      </c>
      <c r="H11" s="386">
        <v>27079</v>
      </c>
      <c r="I11" s="387">
        <f>H11/H6</f>
        <v>8.6545179338588882E-3</v>
      </c>
      <c r="J11" s="386">
        <v>16041</v>
      </c>
      <c r="K11" s="392">
        <f>J11/J6</f>
        <v>5.0853405808656653E-3</v>
      </c>
    </row>
    <row r="12" spans="1:11" ht="16" customHeight="1" x14ac:dyDescent="0.2">
      <c r="A12" s="409" t="s">
        <v>253</v>
      </c>
      <c r="B12" s="399">
        <v>176869</v>
      </c>
      <c r="C12" s="389">
        <f>B12/B6</f>
        <v>4.5699726270346921E-2</v>
      </c>
      <c r="D12" s="388">
        <v>165512</v>
      </c>
      <c r="E12" s="389">
        <f>D12/D6</f>
        <v>4.4664768664067031E-2</v>
      </c>
      <c r="F12" s="388">
        <v>91998</v>
      </c>
      <c r="G12" s="389">
        <f>F12/F6</f>
        <v>3.1691887527179829E-2</v>
      </c>
      <c r="H12" s="388">
        <v>81483</v>
      </c>
      <c r="I12" s="389">
        <f>H12/H6</f>
        <v>2.6042176033259121E-2</v>
      </c>
      <c r="J12" s="388">
        <v>69183</v>
      </c>
      <c r="K12" s="393">
        <f>J12/J6</f>
        <v>2.1932492825012737E-2</v>
      </c>
    </row>
    <row r="13" spans="1:11" ht="16" customHeight="1" x14ac:dyDescent="0.2">
      <c r="A13" s="408" t="s">
        <v>254</v>
      </c>
      <c r="B13" s="398">
        <v>709483</v>
      </c>
      <c r="C13" s="387">
        <f>B13/B6</f>
        <v>0.18331747730503675</v>
      </c>
      <c r="D13" s="386">
        <v>723828</v>
      </c>
      <c r="E13" s="387">
        <f>D13/D6</f>
        <v>0.19533091360490062</v>
      </c>
      <c r="F13" s="386">
        <v>537862</v>
      </c>
      <c r="G13" s="387">
        <f>F13/F6</f>
        <v>0.18528513673279851</v>
      </c>
      <c r="H13" s="386">
        <v>592434</v>
      </c>
      <c r="I13" s="387">
        <f>H13/H6</f>
        <v>0.1893434276608352</v>
      </c>
      <c r="J13" s="386">
        <v>568870</v>
      </c>
      <c r="K13" s="392">
        <f>J13/J6</f>
        <v>0.18034397457995455</v>
      </c>
    </row>
    <row r="14" spans="1:11" ht="16" customHeight="1" x14ac:dyDescent="0.2">
      <c r="A14" s="409" t="s">
        <v>255</v>
      </c>
      <c r="B14" s="399">
        <v>422480</v>
      </c>
      <c r="C14" s="389">
        <f>B14/B6</f>
        <v>0.1091611325596694</v>
      </c>
      <c r="D14" s="388">
        <v>391679</v>
      </c>
      <c r="E14" s="389">
        <f>D14/D6</f>
        <v>0.10569778581355498</v>
      </c>
      <c r="F14" s="388">
        <v>327566</v>
      </c>
      <c r="G14" s="389">
        <f>F14/F6</f>
        <v>0.1128414186148415</v>
      </c>
      <c r="H14" s="388">
        <v>210726</v>
      </c>
      <c r="I14" s="389">
        <f>H14/H6</f>
        <v>6.7348570705356478E-2</v>
      </c>
      <c r="J14" s="388">
        <v>440787</v>
      </c>
      <c r="K14" s="393">
        <f>J14/J6</f>
        <v>0.13973892018066417</v>
      </c>
    </row>
    <row r="15" spans="1:11" ht="16" customHeight="1" x14ac:dyDescent="0.2">
      <c r="A15" s="408" t="s">
        <v>256</v>
      </c>
      <c r="B15" s="398">
        <v>236185</v>
      </c>
      <c r="C15" s="387">
        <f>B15/B6</f>
        <v>6.1025899672423584E-2</v>
      </c>
      <c r="D15" s="386">
        <v>249609</v>
      </c>
      <c r="E15" s="387">
        <f>D15/D6</f>
        <v>6.735903282824876E-2</v>
      </c>
      <c r="F15" s="386">
        <v>190254</v>
      </c>
      <c r="G15" s="387">
        <f>F15/F6</f>
        <v>6.5539559225157848E-2</v>
      </c>
      <c r="H15" s="386">
        <v>201303</v>
      </c>
      <c r="I15" s="387">
        <f>H15/H6</f>
        <v>6.4336955708836949E-2</v>
      </c>
      <c r="J15" s="386">
        <v>224755</v>
      </c>
      <c r="K15" s="392">
        <f>J15/J6</f>
        <v>7.1252149008943486E-2</v>
      </c>
    </row>
    <row r="16" spans="1:11" ht="16" customHeight="1" x14ac:dyDescent="0.2">
      <c r="A16" s="409" t="s">
        <v>257</v>
      </c>
      <c r="B16" s="399">
        <v>762631</v>
      </c>
      <c r="C16" s="389">
        <f>B16/B6</f>
        <v>0.19704995191515157</v>
      </c>
      <c r="D16" s="388">
        <v>782989</v>
      </c>
      <c r="E16" s="389">
        <f>D16/D6</f>
        <v>0.21129599395517656</v>
      </c>
      <c r="F16" s="388">
        <v>605776</v>
      </c>
      <c r="G16" s="389">
        <f>F16/F6</f>
        <v>0.20868045890850767</v>
      </c>
      <c r="H16" s="388">
        <v>596786</v>
      </c>
      <c r="I16" s="389">
        <f>H16/H6</f>
        <v>0.19073433803596551</v>
      </c>
      <c r="J16" s="388">
        <v>605733</v>
      </c>
      <c r="K16" s="393">
        <f>J16/J6</f>
        <v>0.19203033514553344</v>
      </c>
    </row>
    <row r="17" spans="1:11" ht="16" customHeight="1" x14ac:dyDescent="0.2">
      <c r="A17" s="410" t="s">
        <v>258</v>
      </c>
      <c r="B17" s="400">
        <v>2464</v>
      </c>
      <c r="C17" s="395">
        <f>B17/B6</f>
        <v>6.3665269510278688E-4</v>
      </c>
      <c r="D17" s="394">
        <v>1616</v>
      </c>
      <c r="E17" s="395">
        <f>D17/D6</f>
        <v>4.3609083426659291E-4</v>
      </c>
      <c r="F17" s="394">
        <v>1511</v>
      </c>
      <c r="G17" s="395">
        <f>F17/F6</f>
        <v>5.2051612049793168E-4</v>
      </c>
      <c r="H17" s="394">
        <v>1252</v>
      </c>
      <c r="I17" s="395">
        <f>H17/H6</f>
        <v>4.0014241490421833E-4</v>
      </c>
      <c r="J17" s="394">
        <v>1195</v>
      </c>
      <c r="K17" s="396">
        <f>J17/J6</f>
        <v>3.78840595607161E-4</v>
      </c>
    </row>
    <row r="18" spans="1:11" ht="16" customHeight="1" x14ac:dyDescent="0.2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39"/>
    </row>
    <row r="19" spans="1:11" ht="16" customHeight="1" x14ac:dyDescent="0.2">
      <c r="A19" s="402" t="s">
        <v>260</v>
      </c>
      <c r="B19" s="402"/>
      <c r="C19" s="402"/>
      <c r="D19" s="402"/>
      <c r="E19" s="402"/>
      <c r="F19" s="402"/>
      <c r="G19" s="402"/>
      <c r="H19" s="402"/>
      <c r="I19" s="402"/>
      <c r="J19" s="415"/>
      <c r="K19" s="403" t="s">
        <v>246</v>
      </c>
    </row>
    <row r="20" spans="1:11" ht="16" customHeight="1" x14ac:dyDescent="0.2">
      <c r="A20" s="405" t="s">
        <v>247</v>
      </c>
      <c r="B20" s="755" t="str">
        <f>B4</f>
        <v>平成30年</v>
      </c>
      <c r="C20" s="756"/>
      <c r="D20" s="757" t="str">
        <f>D4</f>
        <v>令和元年</v>
      </c>
      <c r="E20" s="756"/>
      <c r="F20" s="758" t="str">
        <f>F4</f>
        <v>令和２年</v>
      </c>
      <c r="G20" s="758"/>
      <c r="H20" s="757" t="str">
        <f>H4</f>
        <v>令和３年</v>
      </c>
      <c r="I20" s="756"/>
      <c r="J20" s="758" t="str">
        <f>J4</f>
        <v>令和４年</v>
      </c>
      <c r="K20" s="759"/>
    </row>
    <row r="21" spans="1:11" ht="16" customHeight="1" x14ac:dyDescent="0.2">
      <c r="A21" s="406"/>
      <c r="B21" s="406"/>
      <c r="C21" s="411" t="s">
        <v>442</v>
      </c>
      <c r="D21" s="412"/>
      <c r="E21" s="411" t="s">
        <v>442</v>
      </c>
      <c r="F21" s="413"/>
      <c r="G21" s="411" t="s">
        <v>442</v>
      </c>
      <c r="H21" s="412"/>
      <c r="I21" s="411" t="s">
        <v>442</v>
      </c>
      <c r="J21" s="413"/>
      <c r="K21" s="414" t="s">
        <v>442</v>
      </c>
    </row>
    <row r="22" spans="1:11" ht="16" customHeight="1" x14ac:dyDescent="0.2">
      <c r="A22" s="407" t="s">
        <v>259</v>
      </c>
      <c r="B22" s="397">
        <f t="shared" ref="B22:K22" si="1">SUM(B23:B33)</f>
        <v>4556025</v>
      </c>
      <c r="C22" s="385">
        <f t="shared" si="1"/>
        <v>1</v>
      </c>
      <c r="D22" s="384">
        <f t="shared" si="1"/>
        <v>4557235</v>
      </c>
      <c r="E22" s="385">
        <f t="shared" si="1"/>
        <v>1.0000000000000002</v>
      </c>
      <c r="F22" s="383">
        <f t="shared" si="1"/>
        <v>3477854</v>
      </c>
      <c r="G22" s="385">
        <f t="shared" si="1"/>
        <v>0.99999999999999989</v>
      </c>
      <c r="H22" s="384">
        <f t="shared" si="1"/>
        <v>3201717</v>
      </c>
      <c r="I22" s="385">
        <f t="shared" si="1"/>
        <v>1</v>
      </c>
      <c r="J22" s="383">
        <f t="shared" si="1"/>
        <v>3404759</v>
      </c>
      <c r="K22" s="416">
        <f t="shared" si="1"/>
        <v>0.99999999999999989</v>
      </c>
    </row>
    <row r="23" spans="1:11" ht="16" customHeight="1" x14ac:dyDescent="0.2">
      <c r="A23" s="408" t="s">
        <v>248</v>
      </c>
      <c r="B23" s="398">
        <v>66</v>
      </c>
      <c r="C23" s="387">
        <f>B23/B22</f>
        <v>1.4486312081255041E-5</v>
      </c>
      <c r="D23" s="390">
        <v>23</v>
      </c>
      <c r="E23" s="387">
        <f>D23/D22</f>
        <v>5.0469198977011277E-6</v>
      </c>
      <c r="F23" s="386">
        <v>279</v>
      </c>
      <c r="G23" s="387">
        <f>F23/F22</f>
        <v>8.0221883954875622E-5</v>
      </c>
      <c r="H23" s="390">
        <v>729</v>
      </c>
      <c r="I23" s="387">
        <f>H23/H22</f>
        <v>2.2769032990735909E-4</v>
      </c>
      <c r="J23" s="386">
        <v>142</v>
      </c>
      <c r="K23" s="392">
        <f>J23/J22</f>
        <v>4.1706329287917297E-5</v>
      </c>
    </row>
    <row r="24" spans="1:11" ht="16" customHeight="1" x14ac:dyDescent="0.2">
      <c r="A24" s="409" t="s">
        <v>249</v>
      </c>
      <c r="B24" s="399">
        <v>61348</v>
      </c>
      <c r="C24" s="389">
        <f>B24/B22</f>
        <v>1.3465246569103549E-2</v>
      </c>
      <c r="D24" s="391">
        <v>83081</v>
      </c>
      <c r="E24" s="389">
        <f>D24/D22</f>
        <v>1.8230571826995976E-2</v>
      </c>
      <c r="F24" s="388">
        <v>38564</v>
      </c>
      <c r="G24" s="389">
        <f>F24/F22</f>
        <v>1.1088447071096141E-2</v>
      </c>
      <c r="H24" s="391">
        <v>43162</v>
      </c>
      <c r="I24" s="389">
        <f>H24/H22</f>
        <v>1.3480891659069181E-2</v>
      </c>
      <c r="J24" s="388">
        <v>16061</v>
      </c>
      <c r="K24" s="393">
        <f>J24/J22</f>
        <v>4.7172208076988707E-3</v>
      </c>
    </row>
    <row r="25" spans="1:11" ht="16" customHeight="1" x14ac:dyDescent="0.2">
      <c r="A25" s="408" t="s">
        <v>250</v>
      </c>
      <c r="B25" s="398">
        <v>515597</v>
      </c>
      <c r="C25" s="387">
        <f>B25/B22</f>
        <v>0.11316816742664933</v>
      </c>
      <c r="D25" s="390">
        <v>481405</v>
      </c>
      <c r="E25" s="387">
        <f>D25/D22</f>
        <v>0.10563532492838311</v>
      </c>
      <c r="F25" s="386">
        <v>453547</v>
      </c>
      <c r="G25" s="387">
        <f>F25/F22</f>
        <v>0.13041001721176335</v>
      </c>
      <c r="H25" s="390">
        <v>371635</v>
      </c>
      <c r="I25" s="387">
        <f>H25/H22</f>
        <v>0.11607365672856158</v>
      </c>
      <c r="J25" s="386">
        <v>277842</v>
      </c>
      <c r="K25" s="392">
        <f>J25/J22</f>
        <v>8.1604013676151527E-2</v>
      </c>
    </row>
    <row r="26" spans="1:11" ht="16" customHeight="1" x14ac:dyDescent="0.2">
      <c r="A26" s="409" t="s">
        <v>251</v>
      </c>
      <c r="B26" s="399">
        <v>821690</v>
      </c>
      <c r="C26" s="389">
        <f>B26/B22</f>
        <v>0.18035239051585539</v>
      </c>
      <c r="D26" s="391">
        <v>859796</v>
      </c>
      <c r="E26" s="389">
        <f>D26/D22</f>
        <v>0.18866615392886257</v>
      </c>
      <c r="F26" s="388">
        <v>684161</v>
      </c>
      <c r="G26" s="389">
        <f>F26/F22</f>
        <v>0.1967192987399701</v>
      </c>
      <c r="H26" s="391">
        <v>511898</v>
      </c>
      <c r="I26" s="389">
        <f>H26/H22</f>
        <v>0.15988233813294553</v>
      </c>
      <c r="J26" s="388">
        <v>796225</v>
      </c>
      <c r="K26" s="393">
        <f>J26/J22</f>
        <v>0.23385649322022498</v>
      </c>
    </row>
    <row r="27" spans="1:11" ht="16" customHeight="1" x14ac:dyDescent="0.2">
      <c r="A27" s="408" t="s">
        <v>252</v>
      </c>
      <c r="B27" s="398">
        <v>76558</v>
      </c>
      <c r="C27" s="387">
        <f>B27/B22</f>
        <v>1.6803683035101869E-2</v>
      </c>
      <c r="D27" s="390">
        <v>39234</v>
      </c>
      <c r="E27" s="387">
        <f>D27/D22</f>
        <v>8.6091676202785239E-3</v>
      </c>
      <c r="F27" s="386">
        <v>91444</v>
      </c>
      <c r="G27" s="387">
        <f>F27/F22</f>
        <v>2.6293225650070418E-2</v>
      </c>
      <c r="H27" s="390">
        <v>161792</v>
      </c>
      <c r="I27" s="387">
        <f>H27/H22</f>
        <v>5.0532885948383323E-2</v>
      </c>
      <c r="J27" s="386">
        <v>18633</v>
      </c>
      <c r="K27" s="392">
        <f>J27/J22</f>
        <v>5.4726340395898796E-3</v>
      </c>
    </row>
    <row r="28" spans="1:11" ht="16" customHeight="1" x14ac:dyDescent="0.2">
      <c r="A28" s="409" t="s">
        <v>253</v>
      </c>
      <c r="B28" s="399">
        <v>458444</v>
      </c>
      <c r="C28" s="389">
        <f>B28/B22</f>
        <v>0.10062367963301343</v>
      </c>
      <c r="D28" s="391">
        <v>386245</v>
      </c>
      <c r="E28" s="389">
        <f>D28/D22</f>
        <v>8.4754242429894447E-2</v>
      </c>
      <c r="F28" s="388">
        <v>225726</v>
      </c>
      <c r="G28" s="389">
        <f>F28/F22</f>
        <v>6.4903817124008084E-2</v>
      </c>
      <c r="H28" s="391">
        <v>120247</v>
      </c>
      <c r="I28" s="389">
        <f>H28/H22</f>
        <v>3.7557035802976965E-2</v>
      </c>
      <c r="J28" s="388">
        <v>123370</v>
      </c>
      <c r="K28" s="393">
        <f>J28/J22</f>
        <v>3.6234576367960257E-2</v>
      </c>
    </row>
    <row r="29" spans="1:11" ht="16" customHeight="1" x14ac:dyDescent="0.2">
      <c r="A29" s="408" t="s">
        <v>254</v>
      </c>
      <c r="B29" s="398">
        <v>853480</v>
      </c>
      <c r="C29" s="387">
        <f>B29/B22</f>
        <v>0.18732996416832656</v>
      </c>
      <c r="D29" s="390">
        <v>869929</v>
      </c>
      <c r="E29" s="387">
        <f>D29/D22</f>
        <v>0.19088965129074975</v>
      </c>
      <c r="F29" s="386">
        <v>648318</v>
      </c>
      <c r="G29" s="387">
        <f>F29/F22</f>
        <v>0.18641323068765969</v>
      </c>
      <c r="H29" s="390">
        <v>662150</v>
      </c>
      <c r="I29" s="387">
        <f>H29/H22</f>
        <v>0.20681090802216437</v>
      </c>
      <c r="J29" s="386">
        <v>644429</v>
      </c>
      <c r="K29" s="392">
        <f>J29/J22</f>
        <v>0.18927301462452997</v>
      </c>
    </row>
    <row r="30" spans="1:11" ht="16" customHeight="1" x14ac:dyDescent="0.2">
      <c r="A30" s="409" t="s">
        <v>255</v>
      </c>
      <c r="B30" s="399">
        <v>1150472</v>
      </c>
      <c r="C30" s="389">
        <f>B30/B22</f>
        <v>0.25251661261735836</v>
      </c>
      <c r="D30" s="391">
        <v>1249120</v>
      </c>
      <c r="E30" s="389">
        <f>D30/D22</f>
        <v>0.27409602533114924</v>
      </c>
      <c r="F30" s="388">
        <v>845708</v>
      </c>
      <c r="G30" s="389">
        <f>F30/F22</f>
        <v>0.24316949475164856</v>
      </c>
      <c r="H30" s="391">
        <v>858412</v>
      </c>
      <c r="I30" s="389">
        <f>H30/H22</f>
        <v>0.26810989228592036</v>
      </c>
      <c r="J30" s="388">
        <v>1033594</v>
      </c>
      <c r="K30" s="393">
        <f>J30/J22</f>
        <v>0.30357332192968722</v>
      </c>
    </row>
    <row r="31" spans="1:11" ht="16" customHeight="1" x14ac:dyDescent="0.2">
      <c r="A31" s="408" t="s">
        <v>256</v>
      </c>
      <c r="B31" s="398">
        <v>98745</v>
      </c>
      <c r="C31" s="387">
        <f>B31/B22</f>
        <v>2.1673498279750441E-2</v>
      </c>
      <c r="D31" s="390">
        <v>111129</v>
      </c>
      <c r="E31" s="387">
        <f>D31/D22</f>
        <v>2.4385180926592549E-2</v>
      </c>
      <c r="F31" s="386">
        <v>83898</v>
      </c>
      <c r="G31" s="387">
        <f>F31/F22</f>
        <v>2.4123496846043566E-2</v>
      </c>
      <c r="H31" s="390">
        <v>84058</v>
      </c>
      <c r="I31" s="387">
        <f>H31/H22</f>
        <v>2.6254038067699301E-2</v>
      </c>
      <c r="J31" s="386">
        <v>78314</v>
      </c>
      <c r="K31" s="392">
        <f>J31/J22</f>
        <v>2.3001334308830668E-2</v>
      </c>
    </row>
    <row r="32" spans="1:11" ht="16" customHeight="1" x14ac:dyDescent="0.2">
      <c r="A32" s="409" t="s">
        <v>257</v>
      </c>
      <c r="B32" s="399">
        <v>519485</v>
      </c>
      <c r="C32" s="389">
        <f>B32/B22</f>
        <v>0.11402154290198144</v>
      </c>
      <c r="D32" s="391">
        <v>477105</v>
      </c>
      <c r="E32" s="389">
        <f>D32/D22</f>
        <v>0.1046917703388129</v>
      </c>
      <c r="F32" s="388">
        <v>406021</v>
      </c>
      <c r="G32" s="389">
        <f>F32/F22</f>
        <v>0.11674469371054678</v>
      </c>
      <c r="H32" s="391">
        <v>387453</v>
      </c>
      <c r="I32" s="389">
        <f>H32/H22</f>
        <v>0.12101413085541289</v>
      </c>
      <c r="J32" s="388">
        <v>415903</v>
      </c>
      <c r="K32" s="393">
        <f>J32/J22</f>
        <v>0.12215343288614554</v>
      </c>
    </row>
    <row r="33" spans="1:11" ht="16" customHeight="1" x14ac:dyDescent="0.2">
      <c r="A33" s="410" t="s">
        <v>258</v>
      </c>
      <c r="B33" s="400">
        <v>140</v>
      </c>
      <c r="C33" s="395">
        <f>B33/B22</f>
        <v>3.0728540778419787E-5</v>
      </c>
      <c r="D33" s="401">
        <v>168</v>
      </c>
      <c r="E33" s="395">
        <f>D33/D22</f>
        <v>3.686445838320824E-5</v>
      </c>
      <c r="F33" s="394">
        <v>188</v>
      </c>
      <c r="G33" s="395">
        <f>F33/F22</f>
        <v>5.4056323238410815E-5</v>
      </c>
      <c r="H33" s="401">
        <v>181</v>
      </c>
      <c r="I33" s="395">
        <f>H33/H22</f>
        <v>5.6532166959165975E-5</v>
      </c>
      <c r="J33" s="394">
        <v>246</v>
      </c>
      <c r="K33" s="396">
        <f>J33/J22</f>
        <v>7.2251809893152498E-5</v>
      </c>
    </row>
    <row r="34" spans="1:11" ht="16" customHeight="1" x14ac:dyDescent="0.2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</row>
    <row r="35" spans="1:11" x14ac:dyDescent="0.2">
      <c r="A35" s="175" t="s">
        <v>305</v>
      </c>
      <c r="B35" s="180">
        <f>B6+B22</f>
        <v>8426267</v>
      </c>
      <c r="C35" s="180"/>
      <c r="D35" s="180">
        <f>D6+D22</f>
        <v>8262885</v>
      </c>
      <c r="E35" s="180"/>
      <c r="F35" s="180">
        <f>F6+F22</f>
        <v>6380742</v>
      </c>
      <c r="G35" s="180"/>
      <c r="H35" s="180">
        <f>H6+H22</f>
        <v>6330603</v>
      </c>
      <c r="I35" s="180"/>
      <c r="J35" s="180">
        <f>J6+J22</f>
        <v>6559120</v>
      </c>
    </row>
  </sheetData>
  <mergeCells count="10">
    <mergeCell ref="B4:C4"/>
    <mergeCell ref="D4:E4"/>
    <mergeCell ref="F4:G4"/>
    <mergeCell ref="H4:I4"/>
    <mergeCell ref="J4:K4"/>
    <mergeCell ref="B20:C20"/>
    <mergeCell ref="D20:E20"/>
    <mergeCell ref="F20:G20"/>
    <mergeCell ref="H20:I20"/>
    <mergeCell ref="J20:K20"/>
  </mergeCells>
  <phoneticPr fontId="2"/>
  <pageMargins left="0.70866141732283472" right="0.70866141732283472" top="0.74803149606299213" bottom="0.74803149606299213" header="0.31496062992125984" footer="0.31496062992125984"/>
  <pageSetup paperSize="9" scale="95" firstPageNumber="29" orientation="landscape" useFirstPageNumber="1" r:id="rId1"/>
  <headerFooter>
    <oddFooter>&amp;C&amp;"ＭＳ Ｐ明朝,標準"－&amp;P－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O57"/>
  <sheetViews>
    <sheetView topLeftCell="K1" zoomScale="80" zoomScaleNormal="80" workbookViewId="0">
      <selection activeCell="S34" sqref="S34"/>
    </sheetView>
  </sheetViews>
  <sheetFormatPr defaultColWidth="10.6328125" defaultRowHeight="20.149999999999999" customHeight="1" x14ac:dyDescent="0.2"/>
  <cols>
    <col min="1" max="5" width="4.6328125" style="233" customWidth="1"/>
    <col min="6" max="6" width="16.7265625" style="233" customWidth="1"/>
    <col min="7" max="91" width="2" style="233" customWidth="1"/>
    <col min="92" max="101" width="1.7265625" style="233" customWidth="1"/>
    <col min="102" max="106" width="2" style="233" customWidth="1"/>
    <col min="107" max="107" width="2.36328125" style="233" customWidth="1"/>
    <col min="108" max="125" width="4" style="233" customWidth="1"/>
    <col min="126" max="128" width="3.36328125" style="233" customWidth="1"/>
    <col min="129" max="129" width="2.6328125" style="233" customWidth="1"/>
    <col min="130" max="130" width="4.6328125" style="233" customWidth="1"/>
    <col min="131" max="131" width="2.6328125" style="233" customWidth="1"/>
    <col min="132" max="137" width="3.36328125" style="233" customWidth="1"/>
    <col min="138" max="138" width="5.36328125" style="233" customWidth="1"/>
    <col min="139" max="256" width="10.6328125" style="233"/>
    <col min="257" max="261" width="4.6328125" style="233" customWidth="1"/>
    <col min="262" max="262" width="24.6328125" style="233" customWidth="1"/>
    <col min="263" max="362" width="2.08984375" style="233" customWidth="1"/>
    <col min="363" max="363" width="2.36328125" style="233" customWidth="1"/>
    <col min="364" max="381" width="4" style="233" customWidth="1"/>
    <col min="382" max="384" width="3.36328125" style="233" customWidth="1"/>
    <col min="385" max="385" width="2.6328125" style="233" customWidth="1"/>
    <col min="386" max="386" width="4.6328125" style="233" customWidth="1"/>
    <col min="387" max="387" width="2.6328125" style="233" customWidth="1"/>
    <col min="388" max="393" width="3.36328125" style="233" customWidth="1"/>
    <col min="394" max="394" width="5.36328125" style="233" customWidth="1"/>
    <col min="395" max="512" width="10.6328125" style="233"/>
    <col min="513" max="517" width="4.6328125" style="233" customWidth="1"/>
    <col min="518" max="518" width="24.6328125" style="233" customWidth="1"/>
    <col min="519" max="618" width="2.08984375" style="233" customWidth="1"/>
    <col min="619" max="619" width="2.36328125" style="233" customWidth="1"/>
    <col min="620" max="637" width="4" style="233" customWidth="1"/>
    <col min="638" max="640" width="3.36328125" style="233" customWidth="1"/>
    <col min="641" max="641" width="2.6328125" style="233" customWidth="1"/>
    <col min="642" max="642" width="4.6328125" style="233" customWidth="1"/>
    <col min="643" max="643" width="2.6328125" style="233" customWidth="1"/>
    <col min="644" max="649" width="3.36328125" style="233" customWidth="1"/>
    <col min="650" max="650" width="5.36328125" style="233" customWidth="1"/>
    <col min="651" max="768" width="10.6328125" style="233"/>
    <col min="769" max="773" width="4.6328125" style="233" customWidth="1"/>
    <col min="774" max="774" width="24.6328125" style="233" customWidth="1"/>
    <col min="775" max="874" width="2.08984375" style="233" customWidth="1"/>
    <col min="875" max="875" width="2.36328125" style="233" customWidth="1"/>
    <col min="876" max="893" width="4" style="233" customWidth="1"/>
    <col min="894" max="896" width="3.36328125" style="233" customWidth="1"/>
    <col min="897" max="897" width="2.6328125" style="233" customWidth="1"/>
    <col min="898" max="898" width="4.6328125" style="233" customWidth="1"/>
    <col min="899" max="899" width="2.6328125" style="233" customWidth="1"/>
    <col min="900" max="905" width="3.36328125" style="233" customWidth="1"/>
    <col min="906" max="906" width="5.36328125" style="233" customWidth="1"/>
    <col min="907" max="1024" width="10.6328125" style="233"/>
    <col min="1025" max="1029" width="4.6328125" style="233" customWidth="1"/>
    <col min="1030" max="1030" width="24.6328125" style="233" customWidth="1"/>
    <col min="1031" max="1130" width="2.08984375" style="233" customWidth="1"/>
    <col min="1131" max="1131" width="2.36328125" style="233" customWidth="1"/>
    <col min="1132" max="1149" width="4" style="233" customWidth="1"/>
    <col min="1150" max="1152" width="3.36328125" style="233" customWidth="1"/>
    <col min="1153" max="1153" width="2.6328125" style="233" customWidth="1"/>
    <col min="1154" max="1154" width="4.6328125" style="233" customWidth="1"/>
    <col min="1155" max="1155" width="2.6328125" style="233" customWidth="1"/>
    <col min="1156" max="1161" width="3.36328125" style="233" customWidth="1"/>
    <col min="1162" max="1162" width="5.36328125" style="233" customWidth="1"/>
    <col min="1163" max="1280" width="10.6328125" style="233"/>
    <col min="1281" max="1285" width="4.6328125" style="233" customWidth="1"/>
    <col min="1286" max="1286" width="24.6328125" style="233" customWidth="1"/>
    <col min="1287" max="1386" width="2.08984375" style="233" customWidth="1"/>
    <col min="1387" max="1387" width="2.36328125" style="233" customWidth="1"/>
    <col min="1388" max="1405" width="4" style="233" customWidth="1"/>
    <col min="1406" max="1408" width="3.36328125" style="233" customWidth="1"/>
    <col min="1409" max="1409" width="2.6328125" style="233" customWidth="1"/>
    <col min="1410" max="1410" width="4.6328125" style="233" customWidth="1"/>
    <col min="1411" max="1411" width="2.6328125" style="233" customWidth="1"/>
    <col min="1412" max="1417" width="3.36328125" style="233" customWidth="1"/>
    <col min="1418" max="1418" width="5.36328125" style="233" customWidth="1"/>
    <col min="1419" max="1536" width="10.6328125" style="233"/>
    <col min="1537" max="1541" width="4.6328125" style="233" customWidth="1"/>
    <col min="1542" max="1542" width="24.6328125" style="233" customWidth="1"/>
    <col min="1543" max="1642" width="2.08984375" style="233" customWidth="1"/>
    <col min="1643" max="1643" width="2.36328125" style="233" customWidth="1"/>
    <col min="1644" max="1661" width="4" style="233" customWidth="1"/>
    <col min="1662" max="1664" width="3.36328125" style="233" customWidth="1"/>
    <col min="1665" max="1665" width="2.6328125" style="233" customWidth="1"/>
    <col min="1666" max="1666" width="4.6328125" style="233" customWidth="1"/>
    <col min="1667" max="1667" width="2.6328125" style="233" customWidth="1"/>
    <col min="1668" max="1673" width="3.36328125" style="233" customWidth="1"/>
    <col min="1674" max="1674" width="5.36328125" style="233" customWidth="1"/>
    <col min="1675" max="1792" width="10.6328125" style="233"/>
    <col min="1793" max="1797" width="4.6328125" style="233" customWidth="1"/>
    <col min="1798" max="1798" width="24.6328125" style="233" customWidth="1"/>
    <col min="1799" max="1898" width="2.08984375" style="233" customWidth="1"/>
    <col min="1899" max="1899" width="2.36328125" style="233" customWidth="1"/>
    <col min="1900" max="1917" width="4" style="233" customWidth="1"/>
    <col min="1918" max="1920" width="3.36328125" style="233" customWidth="1"/>
    <col min="1921" max="1921" width="2.6328125" style="233" customWidth="1"/>
    <col min="1922" max="1922" width="4.6328125" style="233" customWidth="1"/>
    <col min="1923" max="1923" width="2.6328125" style="233" customWidth="1"/>
    <col min="1924" max="1929" width="3.36328125" style="233" customWidth="1"/>
    <col min="1930" max="1930" width="5.36328125" style="233" customWidth="1"/>
    <col min="1931" max="2048" width="10.6328125" style="233"/>
    <col min="2049" max="2053" width="4.6328125" style="233" customWidth="1"/>
    <col min="2054" max="2054" width="24.6328125" style="233" customWidth="1"/>
    <col min="2055" max="2154" width="2.08984375" style="233" customWidth="1"/>
    <col min="2155" max="2155" width="2.36328125" style="233" customWidth="1"/>
    <col min="2156" max="2173" width="4" style="233" customWidth="1"/>
    <col min="2174" max="2176" width="3.36328125" style="233" customWidth="1"/>
    <col min="2177" max="2177" width="2.6328125" style="233" customWidth="1"/>
    <col min="2178" max="2178" width="4.6328125" style="233" customWidth="1"/>
    <col min="2179" max="2179" width="2.6328125" style="233" customWidth="1"/>
    <col min="2180" max="2185" width="3.36328125" style="233" customWidth="1"/>
    <col min="2186" max="2186" width="5.36328125" style="233" customWidth="1"/>
    <col min="2187" max="2304" width="10.6328125" style="233"/>
    <col min="2305" max="2309" width="4.6328125" style="233" customWidth="1"/>
    <col min="2310" max="2310" width="24.6328125" style="233" customWidth="1"/>
    <col min="2311" max="2410" width="2.08984375" style="233" customWidth="1"/>
    <col min="2411" max="2411" width="2.36328125" style="233" customWidth="1"/>
    <col min="2412" max="2429" width="4" style="233" customWidth="1"/>
    <col min="2430" max="2432" width="3.36328125" style="233" customWidth="1"/>
    <col min="2433" max="2433" width="2.6328125" style="233" customWidth="1"/>
    <col min="2434" max="2434" width="4.6328125" style="233" customWidth="1"/>
    <col min="2435" max="2435" width="2.6328125" style="233" customWidth="1"/>
    <col min="2436" max="2441" width="3.36328125" style="233" customWidth="1"/>
    <col min="2442" max="2442" width="5.36328125" style="233" customWidth="1"/>
    <col min="2443" max="2560" width="10.6328125" style="233"/>
    <col min="2561" max="2565" width="4.6328125" style="233" customWidth="1"/>
    <col min="2566" max="2566" width="24.6328125" style="233" customWidth="1"/>
    <col min="2567" max="2666" width="2.08984375" style="233" customWidth="1"/>
    <col min="2667" max="2667" width="2.36328125" style="233" customWidth="1"/>
    <col min="2668" max="2685" width="4" style="233" customWidth="1"/>
    <col min="2686" max="2688" width="3.36328125" style="233" customWidth="1"/>
    <col min="2689" max="2689" width="2.6328125" style="233" customWidth="1"/>
    <col min="2690" max="2690" width="4.6328125" style="233" customWidth="1"/>
    <col min="2691" max="2691" width="2.6328125" style="233" customWidth="1"/>
    <col min="2692" max="2697" width="3.36328125" style="233" customWidth="1"/>
    <col min="2698" max="2698" width="5.36328125" style="233" customWidth="1"/>
    <col min="2699" max="2816" width="10.6328125" style="233"/>
    <col min="2817" max="2821" width="4.6328125" style="233" customWidth="1"/>
    <col min="2822" max="2822" width="24.6328125" style="233" customWidth="1"/>
    <col min="2823" max="2922" width="2.08984375" style="233" customWidth="1"/>
    <col min="2923" max="2923" width="2.36328125" style="233" customWidth="1"/>
    <col min="2924" max="2941" width="4" style="233" customWidth="1"/>
    <col min="2942" max="2944" width="3.36328125" style="233" customWidth="1"/>
    <col min="2945" max="2945" width="2.6328125" style="233" customWidth="1"/>
    <col min="2946" max="2946" width="4.6328125" style="233" customWidth="1"/>
    <col min="2947" max="2947" width="2.6328125" style="233" customWidth="1"/>
    <col min="2948" max="2953" width="3.36328125" style="233" customWidth="1"/>
    <col min="2954" max="2954" width="5.36328125" style="233" customWidth="1"/>
    <col min="2955" max="3072" width="10.6328125" style="233"/>
    <col min="3073" max="3077" width="4.6328125" style="233" customWidth="1"/>
    <col min="3078" max="3078" width="24.6328125" style="233" customWidth="1"/>
    <col min="3079" max="3178" width="2.08984375" style="233" customWidth="1"/>
    <col min="3179" max="3179" width="2.36328125" style="233" customWidth="1"/>
    <col min="3180" max="3197" width="4" style="233" customWidth="1"/>
    <col min="3198" max="3200" width="3.36328125" style="233" customWidth="1"/>
    <col min="3201" max="3201" width="2.6328125" style="233" customWidth="1"/>
    <col min="3202" max="3202" width="4.6328125" style="233" customWidth="1"/>
    <col min="3203" max="3203" width="2.6328125" style="233" customWidth="1"/>
    <col min="3204" max="3209" width="3.36328125" style="233" customWidth="1"/>
    <col min="3210" max="3210" width="5.36328125" style="233" customWidth="1"/>
    <col min="3211" max="3328" width="10.6328125" style="233"/>
    <col min="3329" max="3333" width="4.6328125" style="233" customWidth="1"/>
    <col min="3334" max="3334" width="24.6328125" style="233" customWidth="1"/>
    <col min="3335" max="3434" width="2.08984375" style="233" customWidth="1"/>
    <col min="3435" max="3435" width="2.36328125" style="233" customWidth="1"/>
    <col min="3436" max="3453" width="4" style="233" customWidth="1"/>
    <col min="3454" max="3456" width="3.36328125" style="233" customWidth="1"/>
    <col min="3457" max="3457" width="2.6328125" style="233" customWidth="1"/>
    <col min="3458" max="3458" width="4.6328125" style="233" customWidth="1"/>
    <col min="3459" max="3459" width="2.6328125" style="233" customWidth="1"/>
    <col min="3460" max="3465" width="3.36328125" style="233" customWidth="1"/>
    <col min="3466" max="3466" width="5.36328125" style="233" customWidth="1"/>
    <col min="3467" max="3584" width="10.6328125" style="233"/>
    <col min="3585" max="3589" width="4.6328125" style="233" customWidth="1"/>
    <col min="3590" max="3590" width="24.6328125" style="233" customWidth="1"/>
    <col min="3591" max="3690" width="2.08984375" style="233" customWidth="1"/>
    <col min="3691" max="3691" width="2.36328125" style="233" customWidth="1"/>
    <col min="3692" max="3709" width="4" style="233" customWidth="1"/>
    <col min="3710" max="3712" width="3.36328125" style="233" customWidth="1"/>
    <col min="3713" max="3713" width="2.6328125" style="233" customWidth="1"/>
    <col min="3714" max="3714" width="4.6328125" style="233" customWidth="1"/>
    <col min="3715" max="3715" width="2.6328125" style="233" customWidth="1"/>
    <col min="3716" max="3721" width="3.36328125" style="233" customWidth="1"/>
    <col min="3722" max="3722" width="5.36328125" style="233" customWidth="1"/>
    <col min="3723" max="3840" width="10.6328125" style="233"/>
    <col min="3841" max="3845" width="4.6328125" style="233" customWidth="1"/>
    <col min="3846" max="3846" width="24.6328125" style="233" customWidth="1"/>
    <col min="3847" max="3946" width="2.08984375" style="233" customWidth="1"/>
    <col min="3947" max="3947" width="2.36328125" style="233" customWidth="1"/>
    <col min="3948" max="3965" width="4" style="233" customWidth="1"/>
    <col min="3966" max="3968" width="3.36328125" style="233" customWidth="1"/>
    <col min="3969" max="3969" width="2.6328125" style="233" customWidth="1"/>
    <col min="3970" max="3970" width="4.6328125" style="233" customWidth="1"/>
    <col min="3971" max="3971" width="2.6328125" style="233" customWidth="1"/>
    <col min="3972" max="3977" width="3.36328125" style="233" customWidth="1"/>
    <col min="3978" max="3978" width="5.36328125" style="233" customWidth="1"/>
    <col min="3979" max="4096" width="10.6328125" style="233"/>
    <col min="4097" max="4101" width="4.6328125" style="233" customWidth="1"/>
    <col min="4102" max="4102" width="24.6328125" style="233" customWidth="1"/>
    <col min="4103" max="4202" width="2.08984375" style="233" customWidth="1"/>
    <col min="4203" max="4203" width="2.36328125" style="233" customWidth="1"/>
    <col min="4204" max="4221" width="4" style="233" customWidth="1"/>
    <col min="4222" max="4224" width="3.36328125" style="233" customWidth="1"/>
    <col min="4225" max="4225" width="2.6328125" style="233" customWidth="1"/>
    <col min="4226" max="4226" width="4.6328125" style="233" customWidth="1"/>
    <col min="4227" max="4227" width="2.6328125" style="233" customWidth="1"/>
    <col min="4228" max="4233" width="3.36328125" style="233" customWidth="1"/>
    <col min="4234" max="4234" width="5.36328125" style="233" customWidth="1"/>
    <col min="4235" max="4352" width="10.6328125" style="233"/>
    <col min="4353" max="4357" width="4.6328125" style="233" customWidth="1"/>
    <col min="4358" max="4358" width="24.6328125" style="233" customWidth="1"/>
    <col min="4359" max="4458" width="2.08984375" style="233" customWidth="1"/>
    <col min="4459" max="4459" width="2.36328125" style="233" customWidth="1"/>
    <col min="4460" max="4477" width="4" style="233" customWidth="1"/>
    <col min="4478" max="4480" width="3.36328125" style="233" customWidth="1"/>
    <col min="4481" max="4481" width="2.6328125" style="233" customWidth="1"/>
    <col min="4482" max="4482" width="4.6328125" style="233" customWidth="1"/>
    <col min="4483" max="4483" width="2.6328125" style="233" customWidth="1"/>
    <col min="4484" max="4489" width="3.36328125" style="233" customWidth="1"/>
    <col min="4490" max="4490" width="5.36328125" style="233" customWidth="1"/>
    <col min="4491" max="4608" width="10.6328125" style="233"/>
    <col min="4609" max="4613" width="4.6328125" style="233" customWidth="1"/>
    <col min="4614" max="4614" width="24.6328125" style="233" customWidth="1"/>
    <col min="4615" max="4714" width="2.08984375" style="233" customWidth="1"/>
    <col min="4715" max="4715" width="2.36328125" style="233" customWidth="1"/>
    <col min="4716" max="4733" width="4" style="233" customWidth="1"/>
    <col min="4734" max="4736" width="3.36328125" style="233" customWidth="1"/>
    <col min="4737" max="4737" width="2.6328125" style="233" customWidth="1"/>
    <col min="4738" max="4738" width="4.6328125" style="233" customWidth="1"/>
    <col min="4739" max="4739" width="2.6328125" style="233" customWidth="1"/>
    <col min="4740" max="4745" width="3.36328125" style="233" customWidth="1"/>
    <col min="4746" max="4746" width="5.36328125" style="233" customWidth="1"/>
    <col min="4747" max="4864" width="10.6328125" style="233"/>
    <col min="4865" max="4869" width="4.6328125" style="233" customWidth="1"/>
    <col min="4870" max="4870" width="24.6328125" style="233" customWidth="1"/>
    <col min="4871" max="4970" width="2.08984375" style="233" customWidth="1"/>
    <col min="4971" max="4971" width="2.36328125" style="233" customWidth="1"/>
    <col min="4972" max="4989" width="4" style="233" customWidth="1"/>
    <col min="4990" max="4992" width="3.36328125" style="233" customWidth="1"/>
    <col min="4993" max="4993" width="2.6328125" style="233" customWidth="1"/>
    <col min="4994" max="4994" width="4.6328125" style="233" customWidth="1"/>
    <col min="4995" max="4995" width="2.6328125" style="233" customWidth="1"/>
    <col min="4996" max="5001" width="3.36328125" style="233" customWidth="1"/>
    <col min="5002" max="5002" width="5.36328125" style="233" customWidth="1"/>
    <col min="5003" max="5120" width="10.6328125" style="233"/>
    <col min="5121" max="5125" width="4.6328125" style="233" customWidth="1"/>
    <col min="5126" max="5126" width="24.6328125" style="233" customWidth="1"/>
    <col min="5127" max="5226" width="2.08984375" style="233" customWidth="1"/>
    <col min="5227" max="5227" width="2.36328125" style="233" customWidth="1"/>
    <col min="5228" max="5245" width="4" style="233" customWidth="1"/>
    <col min="5246" max="5248" width="3.36328125" style="233" customWidth="1"/>
    <col min="5249" max="5249" width="2.6328125" style="233" customWidth="1"/>
    <col min="5250" max="5250" width="4.6328125" style="233" customWidth="1"/>
    <col min="5251" max="5251" width="2.6328125" style="233" customWidth="1"/>
    <col min="5252" max="5257" width="3.36328125" style="233" customWidth="1"/>
    <col min="5258" max="5258" width="5.36328125" style="233" customWidth="1"/>
    <col min="5259" max="5376" width="10.6328125" style="233"/>
    <col min="5377" max="5381" width="4.6328125" style="233" customWidth="1"/>
    <col min="5382" max="5382" width="24.6328125" style="233" customWidth="1"/>
    <col min="5383" max="5482" width="2.08984375" style="233" customWidth="1"/>
    <col min="5483" max="5483" width="2.36328125" style="233" customWidth="1"/>
    <col min="5484" max="5501" width="4" style="233" customWidth="1"/>
    <col min="5502" max="5504" width="3.36328125" style="233" customWidth="1"/>
    <col min="5505" max="5505" width="2.6328125" style="233" customWidth="1"/>
    <col min="5506" max="5506" width="4.6328125" style="233" customWidth="1"/>
    <col min="5507" max="5507" width="2.6328125" style="233" customWidth="1"/>
    <col min="5508" max="5513" width="3.36328125" style="233" customWidth="1"/>
    <col min="5514" max="5514" width="5.36328125" style="233" customWidth="1"/>
    <col min="5515" max="5632" width="10.6328125" style="233"/>
    <col min="5633" max="5637" width="4.6328125" style="233" customWidth="1"/>
    <col min="5638" max="5638" width="24.6328125" style="233" customWidth="1"/>
    <col min="5639" max="5738" width="2.08984375" style="233" customWidth="1"/>
    <col min="5739" max="5739" width="2.36328125" style="233" customWidth="1"/>
    <col min="5740" max="5757" width="4" style="233" customWidth="1"/>
    <col min="5758" max="5760" width="3.36328125" style="233" customWidth="1"/>
    <col min="5761" max="5761" width="2.6328125" style="233" customWidth="1"/>
    <col min="5762" max="5762" width="4.6328125" style="233" customWidth="1"/>
    <col min="5763" max="5763" width="2.6328125" style="233" customWidth="1"/>
    <col min="5764" max="5769" width="3.36328125" style="233" customWidth="1"/>
    <col min="5770" max="5770" width="5.36328125" style="233" customWidth="1"/>
    <col min="5771" max="5888" width="10.6328125" style="233"/>
    <col min="5889" max="5893" width="4.6328125" style="233" customWidth="1"/>
    <col min="5894" max="5894" width="24.6328125" style="233" customWidth="1"/>
    <col min="5895" max="5994" width="2.08984375" style="233" customWidth="1"/>
    <col min="5995" max="5995" width="2.36328125" style="233" customWidth="1"/>
    <col min="5996" max="6013" width="4" style="233" customWidth="1"/>
    <col min="6014" max="6016" width="3.36328125" style="233" customWidth="1"/>
    <col min="6017" max="6017" width="2.6328125" style="233" customWidth="1"/>
    <col min="6018" max="6018" width="4.6328125" style="233" customWidth="1"/>
    <col min="6019" max="6019" width="2.6328125" style="233" customWidth="1"/>
    <col min="6020" max="6025" width="3.36328125" style="233" customWidth="1"/>
    <col min="6026" max="6026" width="5.36328125" style="233" customWidth="1"/>
    <col min="6027" max="6144" width="10.6328125" style="233"/>
    <col min="6145" max="6149" width="4.6328125" style="233" customWidth="1"/>
    <col min="6150" max="6150" width="24.6328125" style="233" customWidth="1"/>
    <col min="6151" max="6250" width="2.08984375" style="233" customWidth="1"/>
    <col min="6251" max="6251" width="2.36328125" style="233" customWidth="1"/>
    <col min="6252" max="6269" width="4" style="233" customWidth="1"/>
    <col min="6270" max="6272" width="3.36328125" style="233" customWidth="1"/>
    <col min="6273" max="6273" width="2.6328125" style="233" customWidth="1"/>
    <col min="6274" max="6274" width="4.6328125" style="233" customWidth="1"/>
    <col min="6275" max="6275" width="2.6328125" style="233" customWidth="1"/>
    <col min="6276" max="6281" width="3.36328125" style="233" customWidth="1"/>
    <col min="6282" max="6282" width="5.36328125" style="233" customWidth="1"/>
    <col min="6283" max="6400" width="10.6328125" style="233"/>
    <col min="6401" max="6405" width="4.6328125" style="233" customWidth="1"/>
    <col min="6406" max="6406" width="24.6328125" style="233" customWidth="1"/>
    <col min="6407" max="6506" width="2.08984375" style="233" customWidth="1"/>
    <col min="6507" max="6507" width="2.36328125" style="233" customWidth="1"/>
    <col min="6508" max="6525" width="4" style="233" customWidth="1"/>
    <col min="6526" max="6528" width="3.36328125" style="233" customWidth="1"/>
    <col min="6529" max="6529" width="2.6328125" style="233" customWidth="1"/>
    <col min="6530" max="6530" width="4.6328125" style="233" customWidth="1"/>
    <col min="6531" max="6531" width="2.6328125" style="233" customWidth="1"/>
    <col min="6532" max="6537" width="3.36328125" style="233" customWidth="1"/>
    <col min="6538" max="6538" width="5.36328125" style="233" customWidth="1"/>
    <col min="6539" max="6656" width="10.6328125" style="233"/>
    <col min="6657" max="6661" width="4.6328125" style="233" customWidth="1"/>
    <col min="6662" max="6662" width="24.6328125" style="233" customWidth="1"/>
    <col min="6663" max="6762" width="2.08984375" style="233" customWidth="1"/>
    <col min="6763" max="6763" width="2.36328125" style="233" customWidth="1"/>
    <col min="6764" max="6781" width="4" style="233" customWidth="1"/>
    <col min="6782" max="6784" width="3.36328125" style="233" customWidth="1"/>
    <col min="6785" max="6785" width="2.6328125" style="233" customWidth="1"/>
    <col min="6786" max="6786" width="4.6328125" style="233" customWidth="1"/>
    <col min="6787" max="6787" width="2.6328125" style="233" customWidth="1"/>
    <col min="6788" max="6793" width="3.36328125" style="233" customWidth="1"/>
    <col min="6794" max="6794" width="5.36328125" style="233" customWidth="1"/>
    <col min="6795" max="6912" width="10.6328125" style="233"/>
    <col min="6913" max="6917" width="4.6328125" style="233" customWidth="1"/>
    <col min="6918" max="6918" width="24.6328125" style="233" customWidth="1"/>
    <col min="6919" max="7018" width="2.08984375" style="233" customWidth="1"/>
    <col min="7019" max="7019" width="2.36328125" style="233" customWidth="1"/>
    <col min="7020" max="7037" width="4" style="233" customWidth="1"/>
    <col min="7038" max="7040" width="3.36328125" style="233" customWidth="1"/>
    <col min="7041" max="7041" width="2.6328125" style="233" customWidth="1"/>
    <col min="7042" max="7042" width="4.6328125" style="233" customWidth="1"/>
    <col min="7043" max="7043" width="2.6328125" style="233" customWidth="1"/>
    <col min="7044" max="7049" width="3.36328125" style="233" customWidth="1"/>
    <col min="7050" max="7050" width="5.36328125" style="233" customWidth="1"/>
    <col min="7051" max="7168" width="10.6328125" style="233"/>
    <col min="7169" max="7173" width="4.6328125" style="233" customWidth="1"/>
    <col min="7174" max="7174" width="24.6328125" style="233" customWidth="1"/>
    <col min="7175" max="7274" width="2.08984375" style="233" customWidth="1"/>
    <col min="7275" max="7275" width="2.36328125" style="233" customWidth="1"/>
    <col min="7276" max="7293" width="4" style="233" customWidth="1"/>
    <col min="7294" max="7296" width="3.36328125" style="233" customWidth="1"/>
    <col min="7297" max="7297" width="2.6328125" style="233" customWidth="1"/>
    <col min="7298" max="7298" width="4.6328125" style="233" customWidth="1"/>
    <col min="7299" max="7299" width="2.6328125" style="233" customWidth="1"/>
    <col min="7300" max="7305" width="3.36328125" style="233" customWidth="1"/>
    <col min="7306" max="7306" width="5.36328125" style="233" customWidth="1"/>
    <col min="7307" max="7424" width="10.6328125" style="233"/>
    <col min="7425" max="7429" width="4.6328125" style="233" customWidth="1"/>
    <col min="7430" max="7430" width="24.6328125" style="233" customWidth="1"/>
    <col min="7431" max="7530" width="2.08984375" style="233" customWidth="1"/>
    <col min="7531" max="7531" width="2.36328125" style="233" customWidth="1"/>
    <col min="7532" max="7549" width="4" style="233" customWidth="1"/>
    <col min="7550" max="7552" width="3.36328125" style="233" customWidth="1"/>
    <col min="7553" max="7553" width="2.6328125" style="233" customWidth="1"/>
    <col min="7554" max="7554" width="4.6328125" style="233" customWidth="1"/>
    <col min="7555" max="7555" width="2.6328125" style="233" customWidth="1"/>
    <col min="7556" max="7561" width="3.36328125" style="233" customWidth="1"/>
    <col min="7562" max="7562" width="5.36328125" style="233" customWidth="1"/>
    <col min="7563" max="7680" width="10.6328125" style="233"/>
    <col min="7681" max="7685" width="4.6328125" style="233" customWidth="1"/>
    <col min="7686" max="7686" width="24.6328125" style="233" customWidth="1"/>
    <col min="7687" max="7786" width="2.08984375" style="233" customWidth="1"/>
    <col min="7787" max="7787" width="2.36328125" style="233" customWidth="1"/>
    <col min="7788" max="7805" width="4" style="233" customWidth="1"/>
    <col min="7806" max="7808" width="3.36328125" style="233" customWidth="1"/>
    <col min="7809" max="7809" width="2.6328125" style="233" customWidth="1"/>
    <col min="7810" max="7810" width="4.6328125" style="233" customWidth="1"/>
    <col min="7811" max="7811" width="2.6328125" style="233" customWidth="1"/>
    <col min="7812" max="7817" width="3.36328125" style="233" customWidth="1"/>
    <col min="7818" max="7818" width="5.36328125" style="233" customWidth="1"/>
    <col min="7819" max="7936" width="10.6328125" style="233"/>
    <col min="7937" max="7941" width="4.6328125" style="233" customWidth="1"/>
    <col min="7942" max="7942" width="24.6328125" style="233" customWidth="1"/>
    <col min="7943" max="8042" width="2.08984375" style="233" customWidth="1"/>
    <col min="8043" max="8043" width="2.36328125" style="233" customWidth="1"/>
    <col min="8044" max="8061" width="4" style="233" customWidth="1"/>
    <col min="8062" max="8064" width="3.36328125" style="233" customWidth="1"/>
    <col min="8065" max="8065" width="2.6328125" style="233" customWidth="1"/>
    <col min="8066" max="8066" width="4.6328125" style="233" customWidth="1"/>
    <col min="8067" max="8067" width="2.6328125" style="233" customWidth="1"/>
    <col min="8068" max="8073" width="3.36328125" style="233" customWidth="1"/>
    <col min="8074" max="8074" width="5.36328125" style="233" customWidth="1"/>
    <col min="8075" max="8192" width="10.6328125" style="233"/>
    <col min="8193" max="8197" width="4.6328125" style="233" customWidth="1"/>
    <col min="8198" max="8198" width="24.6328125" style="233" customWidth="1"/>
    <col min="8199" max="8298" width="2.08984375" style="233" customWidth="1"/>
    <col min="8299" max="8299" width="2.36328125" style="233" customWidth="1"/>
    <col min="8300" max="8317" width="4" style="233" customWidth="1"/>
    <col min="8318" max="8320" width="3.36328125" style="233" customWidth="1"/>
    <col min="8321" max="8321" width="2.6328125" style="233" customWidth="1"/>
    <col min="8322" max="8322" width="4.6328125" style="233" customWidth="1"/>
    <col min="8323" max="8323" width="2.6328125" style="233" customWidth="1"/>
    <col min="8324" max="8329" width="3.36328125" style="233" customWidth="1"/>
    <col min="8330" max="8330" width="5.36328125" style="233" customWidth="1"/>
    <col min="8331" max="8448" width="10.6328125" style="233"/>
    <col min="8449" max="8453" width="4.6328125" style="233" customWidth="1"/>
    <col min="8454" max="8454" width="24.6328125" style="233" customWidth="1"/>
    <col min="8455" max="8554" width="2.08984375" style="233" customWidth="1"/>
    <col min="8555" max="8555" width="2.36328125" style="233" customWidth="1"/>
    <col min="8556" max="8573" width="4" style="233" customWidth="1"/>
    <col min="8574" max="8576" width="3.36328125" style="233" customWidth="1"/>
    <col min="8577" max="8577" width="2.6328125" style="233" customWidth="1"/>
    <col min="8578" max="8578" width="4.6328125" style="233" customWidth="1"/>
    <col min="8579" max="8579" width="2.6328125" style="233" customWidth="1"/>
    <col min="8580" max="8585" width="3.36328125" style="233" customWidth="1"/>
    <col min="8586" max="8586" width="5.36328125" style="233" customWidth="1"/>
    <col min="8587" max="8704" width="10.6328125" style="233"/>
    <col min="8705" max="8709" width="4.6328125" style="233" customWidth="1"/>
    <col min="8710" max="8710" width="24.6328125" style="233" customWidth="1"/>
    <col min="8711" max="8810" width="2.08984375" style="233" customWidth="1"/>
    <col min="8811" max="8811" width="2.36328125" style="233" customWidth="1"/>
    <col min="8812" max="8829" width="4" style="233" customWidth="1"/>
    <col min="8830" max="8832" width="3.36328125" style="233" customWidth="1"/>
    <col min="8833" max="8833" width="2.6328125" style="233" customWidth="1"/>
    <col min="8834" max="8834" width="4.6328125" style="233" customWidth="1"/>
    <col min="8835" max="8835" width="2.6328125" style="233" customWidth="1"/>
    <col min="8836" max="8841" width="3.36328125" style="233" customWidth="1"/>
    <col min="8842" max="8842" width="5.36328125" style="233" customWidth="1"/>
    <col min="8843" max="8960" width="10.6328125" style="233"/>
    <col min="8961" max="8965" width="4.6328125" style="233" customWidth="1"/>
    <col min="8966" max="8966" width="24.6328125" style="233" customWidth="1"/>
    <col min="8967" max="9066" width="2.08984375" style="233" customWidth="1"/>
    <col min="9067" max="9067" width="2.36328125" style="233" customWidth="1"/>
    <col min="9068" max="9085" width="4" style="233" customWidth="1"/>
    <col min="9086" max="9088" width="3.36328125" style="233" customWidth="1"/>
    <col min="9089" max="9089" width="2.6328125" style="233" customWidth="1"/>
    <col min="9090" max="9090" width="4.6328125" style="233" customWidth="1"/>
    <col min="9091" max="9091" width="2.6328125" style="233" customWidth="1"/>
    <col min="9092" max="9097" width="3.36328125" style="233" customWidth="1"/>
    <col min="9098" max="9098" width="5.36328125" style="233" customWidth="1"/>
    <col min="9099" max="9216" width="10.6328125" style="233"/>
    <col min="9217" max="9221" width="4.6328125" style="233" customWidth="1"/>
    <col min="9222" max="9222" width="24.6328125" style="233" customWidth="1"/>
    <col min="9223" max="9322" width="2.08984375" style="233" customWidth="1"/>
    <col min="9323" max="9323" width="2.36328125" style="233" customWidth="1"/>
    <col min="9324" max="9341" width="4" style="233" customWidth="1"/>
    <col min="9342" max="9344" width="3.36328125" style="233" customWidth="1"/>
    <col min="9345" max="9345" width="2.6328125" style="233" customWidth="1"/>
    <col min="9346" max="9346" width="4.6328125" style="233" customWidth="1"/>
    <col min="9347" max="9347" width="2.6328125" style="233" customWidth="1"/>
    <col min="9348" max="9353" width="3.36328125" style="233" customWidth="1"/>
    <col min="9354" max="9354" width="5.36328125" style="233" customWidth="1"/>
    <col min="9355" max="9472" width="10.6328125" style="233"/>
    <col min="9473" max="9477" width="4.6328125" style="233" customWidth="1"/>
    <col min="9478" max="9478" width="24.6328125" style="233" customWidth="1"/>
    <col min="9479" max="9578" width="2.08984375" style="233" customWidth="1"/>
    <col min="9579" max="9579" width="2.36328125" style="233" customWidth="1"/>
    <col min="9580" max="9597" width="4" style="233" customWidth="1"/>
    <col min="9598" max="9600" width="3.36328125" style="233" customWidth="1"/>
    <col min="9601" max="9601" width="2.6328125" style="233" customWidth="1"/>
    <col min="9602" max="9602" width="4.6328125" style="233" customWidth="1"/>
    <col min="9603" max="9603" width="2.6328125" style="233" customWidth="1"/>
    <col min="9604" max="9609" width="3.36328125" style="233" customWidth="1"/>
    <col min="9610" max="9610" width="5.36328125" style="233" customWidth="1"/>
    <col min="9611" max="9728" width="10.6328125" style="233"/>
    <col min="9729" max="9733" width="4.6328125" style="233" customWidth="1"/>
    <col min="9734" max="9734" width="24.6328125" style="233" customWidth="1"/>
    <col min="9735" max="9834" width="2.08984375" style="233" customWidth="1"/>
    <col min="9835" max="9835" width="2.36328125" style="233" customWidth="1"/>
    <col min="9836" max="9853" width="4" style="233" customWidth="1"/>
    <col min="9854" max="9856" width="3.36328125" style="233" customWidth="1"/>
    <col min="9857" max="9857" width="2.6328125" style="233" customWidth="1"/>
    <col min="9858" max="9858" width="4.6328125" style="233" customWidth="1"/>
    <col min="9859" max="9859" width="2.6328125" style="233" customWidth="1"/>
    <col min="9860" max="9865" width="3.36328125" style="233" customWidth="1"/>
    <col min="9866" max="9866" width="5.36328125" style="233" customWidth="1"/>
    <col min="9867" max="9984" width="10.6328125" style="233"/>
    <col min="9985" max="9989" width="4.6328125" style="233" customWidth="1"/>
    <col min="9990" max="9990" width="24.6328125" style="233" customWidth="1"/>
    <col min="9991" max="10090" width="2.08984375" style="233" customWidth="1"/>
    <col min="10091" max="10091" width="2.36328125" style="233" customWidth="1"/>
    <col min="10092" max="10109" width="4" style="233" customWidth="1"/>
    <col min="10110" max="10112" width="3.36328125" style="233" customWidth="1"/>
    <col min="10113" max="10113" width="2.6328125" style="233" customWidth="1"/>
    <col min="10114" max="10114" width="4.6328125" style="233" customWidth="1"/>
    <col min="10115" max="10115" width="2.6328125" style="233" customWidth="1"/>
    <col min="10116" max="10121" width="3.36328125" style="233" customWidth="1"/>
    <col min="10122" max="10122" width="5.36328125" style="233" customWidth="1"/>
    <col min="10123" max="10240" width="10.6328125" style="233"/>
    <col min="10241" max="10245" width="4.6328125" style="233" customWidth="1"/>
    <col min="10246" max="10246" width="24.6328125" style="233" customWidth="1"/>
    <col min="10247" max="10346" width="2.08984375" style="233" customWidth="1"/>
    <col min="10347" max="10347" width="2.36328125" style="233" customWidth="1"/>
    <col min="10348" max="10365" width="4" style="233" customWidth="1"/>
    <col min="10366" max="10368" width="3.36328125" style="233" customWidth="1"/>
    <col min="10369" max="10369" width="2.6328125" style="233" customWidth="1"/>
    <col min="10370" max="10370" width="4.6328125" style="233" customWidth="1"/>
    <col min="10371" max="10371" width="2.6328125" style="233" customWidth="1"/>
    <col min="10372" max="10377" width="3.36328125" style="233" customWidth="1"/>
    <col min="10378" max="10378" width="5.36328125" style="233" customWidth="1"/>
    <col min="10379" max="10496" width="10.6328125" style="233"/>
    <col min="10497" max="10501" width="4.6328125" style="233" customWidth="1"/>
    <col min="10502" max="10502" width="24.6328125" style="233" customWidth="1"/>
    <col min="10503" max="10602" width="2.08984375" style="233" customWidth="1"/>
    <col min="10603" max="10603" width="2.36328125" style="233" customWidth="1"/>
    <col min="10604" max="10621" width="4" style="233" customWidth="1"/>
    <col min="10622" max="10624" width="3.36328125" style="233" customWidth="1"/>
    <col min="10625" max="10625" width="2.6328125" style="233" customWidth="1"/>
    <col min="10626" max="10626" width="4.6328125" style="233" customWidth="1"/>
    <col min="10627" max="10627" width="2.6328125" style="233" customWidth="1"/>
    <col min="10628" max="10633" width="3.36328125" style="233" customWidth="1"/>
    <col min="10634" max="10634" width="5.36328125" style="233" customWidth="1"/>
    <col min="10635" max="10752" width="10.6328125" style="233"/>
    <col min="10753" max="10757" width="4.6328125" style="233" customWidth="1"/>
    <col min="10758" max="10758" width="24.6328125" style="233" customWidth="1"/>
    <col min="10759" max="10858" width="2.08984375" style="233" customWidth="1"/>
    <col min="10859" max="10859" width="2.36328125" style="233" customWidth="1"/>
    <col min="10860" max="10877" width="4" style="233" customWidth="1"/>
    <col min="10878" max="10880" width="3.36328125" style="233" customWidth="1"/>
    <col min="10881" max="10881" width="2.6328125" style="233" customWidth="1"/>
    <col min="10882" max="10882" width="4.6328125" style="233" customWidth="1"/>
    <col min="10883" max="10883" width="2.6328125" style="233" customWidth="1"/>
    <col min="10884" max="10889" width="3.36328125" style="233" customWidth="1"/>
    <col min="10890" max="10890" width="5.36328125" style="233" customWidth="1"/>
    <col min="10891" max="11008" width="10.6328125" style="233"/>
    <col min="11009" max="11013" width="4.6328125" style="233" customWidth="1"/>
    <col min="11014" max="11014" width="24.6328125" style="233" customWidth="1"/>
    <col min="11015" max="11114" width="2.08984375" style="233" customWidth="1"/>
    <col min="11115" max="11115" width="2.36328125" style="233" customWidth="1"/>
    <col min="11116" max="11133" width="4" style="233" customWidth="1"/>
    <col min="11134" max="11136" width="3.36328125" style="233" customWidth="1"/>
    <col min="11137" max="11137" width="2.6328125" style="233" customWidth="1"/>
    <col min="11138" max="11138" width="4.6328125" style="233" customWidth="1"/>
    <col min="11139" max="11139" width="2.6328125" style="233" customWidth="1"/>
    <col min="11140" max="11145" width="3.36328125" style="233" customWidth="1"/>
    <col min="11146" max="11146" width="5.36328125" style="233" customWidth="1"/>
    <col min="11147" max="11264" width="10.6328125" style="233"/>
    <col min="11265" max="11269" width="4.6328125" style="233" customWidth="1"/>
    <col min="11270" max="11270" width="24.6328125" style="233" customWidth="1"/>
    <col min="11271" max="11370" width="2.08984375" style="233" customWidth="1"/>
    <col min="11371" max="11371" width="2.36328125" style="233" customWidth="1"/>
    <col min="11372" max="11389" width="4" style="233" customWidth="1"/>
    <col min="11390" max="11392" width="3.36328125" style="233" customWidth="1"/>
    <col min="11393" max="11393" width="2.6328125" style="233" customWidth="1"/>
    <col min="11394" max="11394" width="4.6328125" style="233" customWidth="1"/>
    <col min="11395" max="11395" width="2.6328125" style="233" customWidth="1"/>
    <col min="11396" max="11401" width="3.36328125" style="233" customWidth="1"/>
    <col min="11402" max="11402" width="5.36328125" style="233" customWidth="1"/>
    <col min="11403" max="11520" width="10.6328125" style="233"/>
    <col min="11521" max="11525" width="4.6328125" style="233" customWidth="1"/>
    <col min="11526" max="11526" width="24.6328125" style="233" customWidth="1"/>
    <col min="11527" max="11626" width="2.08984375" style="233" customWidth="1"/>
    <col min="11627" max="11627" width="2.36328125" style="233" customWidth="1"/>
    <col min="11628" max="11645" width="4" style="233" customWidth="1"/>
    <col min="11646" max="11648" width="3.36328125" style="233" customWidth="1"/>
    <col min="11649" max="11649" width="2.6328125" style="233" customWidth="1"/>
    <col min="11650" max="11650" width="4.6328125" style="233" customWidth="1"/>
    <col min="11651" max="11651" width="2.6328125" style="233" customWidth="1"/>
    <col min="11652" max="11657" width="3.36328125" style="233" customWidth="1"/>
    <col min="11658" max="11658" width="5.36328125" style="233" customWidth="1"/>
    <col min="11659" max="11776" width="10.6328125" style="233"/>
    <col min="11777" max="11781" width="4.6328125" style="233" customWidth="1"/>
    <col min="11782" max="11782" width="24.6328125" style="233" customWidth="1"/>
    <col min="11783" max="11882" width="2.08984375" style="233" customWidth="1"/>
    <col min="11883" max="11883" width="2.36328125" style="233" customWidth="1"/>
    <col min="11884" max="11901" width="4" style="233" customWidth="1"/>
    <col min="11902" max="11904" width="3.36328125" style="233" customWidth="1"/>
    <col min="11905" max="11905" width="2.6328125" style="233" customWidth="1"/>
    <col min="11906" max="11906" width="4.6328125" style="233" customWidth="1"/>
    <col min="11907" max="11907" width="2.6328125" style="233" customWidth="1"/>
    <col min="11908" max="11913" width="3.36328125" style="233" customWidth="1"/>
    <col min="11914" max="11914" width="5.36328125" style="233" customWidth="1"/>
    <col min="11915" max="12032" width="10.6328125" style="233"/>
    <col min="12033" max="12037" width="4.6328125" style="233" customWidth="1"/>
    <col min="12038" max="12038" width="24.6328125" style="233" customWidth="1"/>
    <col min="12039" max="12138" width="2.08984375" style="233" customWidth="1"/>
    <col min="12139" max="12139" width="2.36328125" style="233" customWidth="1"/>
    <col min="12140" max="12157" width="4" style="233" customWidth="1"/>
    <col min="12158" max="12160" width="3.36328125" style="233" customWidth="1"/>
    <col min="12161" max="12161" width="2.6328125" style="233" customWidth="1"/>
    <col min="12162" max="12162" width="4.6328125" style="233" customWidth="1"/>
    <col min="12163" max="12163" width="2.6328125" style="233" customWidth="1"/>
    <col min="12164" max="12169" width="3.36328125" style="233" customWidth="1"/>
    <col min="12170" max="12170" width="5.36328125" style="233" customWidth="1"/>
    <col min="12171" max="12288" width="10.6328125" style="233"/>
    <col min="12289" max="12293" width="4.6328125" style="233" customWidth="1"/>
    <col min="12294" max="12294" width="24.6328125" style="233" customWidth="1"/>
    <col min="12295" max="12394" width="2.08984375" style="233" customWidth="1"/>
    <col min="12395" max="12395" width="2.36328125" style="233" customWidth="1"/>
    <col min="12396" max="12413" width="4" style="233" customWidth="1"/>
    <col min="12414" max="12416" width="3.36328125" style="233" customWidth="1"/>
    <col min="12417" max="12417" width="2.6328125" style="233" customWidth="1"/>
    <col min="12418" max="12418" width="4.6328125" style="233" customWidth="1"/>
    <col min="12419" max="12419" width="2.6328125" style="233" customWidth="1"/>
    <col min="12420" max="12425" width="3.36328125" style="233" customWidth="1"/>
    <col min="12426" max="12426" width="5.36328125" style="233" customWidth="1"/>
    <col min="12427" max="12544" width="10.6328125" style="233"/>
    <col min="12545" max="12549" width="4.6328125" style="233" customWidth="1"/>
    <col min="12550" max="12550" width="24.6328125" style="233" customWidth="1"/>
    <col min="12551" max="12650" width="2.08984375" style="233" customWidth="1"/>
    <col min="12651" max="12651" width="2.36328125" style="233" customWidth="1"/>
    <col min="12652" max="12669" width="4" style="233" customWidth="1"/>
    <col min="12670" max="12672" width="3.36328125" style="233" customWidth="1"/>
    <col min="12673" max="12673" width="2.6328125" style="233" customWidth="1"/>
    <col min="12674" max="12674" width="4.6328125" style="233" customWidth="1"/>
    <col min="12675" max="12675" width="2.6328125" style="233" customWidth="1"/>
    <col min="12676" max="12681" width="3.36328125" style="233" customWidth="1"/>
    <col min="12682" max="12682" width="5.36328125" style="233" customWidth="1"/>
    <col min="12683" max="12800" width="10.6328125" style="233"/>
    <col min="12801" max="12805" width="4.6328125" style="233" customWidth="1"/>
    <col min="12806" max="12806" width="24.6328125" style="233" customWidth="1"/>
    <col min="12807" max="12906" width="2.08984375" style="233" customWidth="1"/>
    <col min="12907" max="12907" width="2.36328125" style="233" customWidth="1"/>
    <col min="12908" max="12925" width="4" style="233" customWidth="1"/>
    <col min="12926" max="12928" width="3.36328125" style="233" customWidth="1"/>
    <col min="12929" max="12929" width="2.6328125" style="233" customWidth="1"/>
    <col min="12930" max="12930" width="4.6328125" style="233" customWidth="1"/>
    <col min="12931" max="12931" width="2.6328125" style="233" customWidth="1"/>
    <col min="12932" max="12937" width="3.36328125" style="233" customWidth="1"/>
    <col min="12938" max="12938" width="5.36328125" style="233" customWidth="1"/>
    <col min="12939" max="13056" width="10.6328125" style="233"/>
    <col min="13057" max="13061" width="4.6328125" style="233" customWidth="1"/>
    <col min="13062" max="13062" width="24.6328125" style="233" customWidth="1"/>
    <col min="13063" max="13162" width="2.08984375" style="233" customWidth="1"/>
    <col min="13163" max="13163" width="2.36328125" style="233" customWidth="1"/>
    <col min="13164" max="13181" width="4" style="233" customWidth="1"/>
    <col min="13182" max="13184" width="3.36328125" style="233" customWidth="1"/>
    <col min="13185" max="13185" width="2.6328125" style="233" customWidth="1"/>
    <col min="13186" max="13186" width="4.6328125" style="233" customWidth="1"/>
    <col min="13187" max="13187" width="2.6328125" style="233" customWidth="1"/>
    <col min="13188" max="13193" width="3.36328125" style="233" customWidth="1"/>
    <col min="13194" max="13194" width="5.36328125" style="233" customWidth="1"/>
    <col min="13195" max="13312" width="10.6328125" style="233"/>
    <col min="13313" max="13317" width="4.6328125" style="233" customWidth="1"/>
    <col min="13318" max="13318" width="24.6328125" style="233" customWidth="1"/>
    <col min="13319" max="13418" width="2.08984375" style="233" customWidth="1"/>
    <col min="13419" max="13419" width="2.36328125" style="233" customWidth="1"/>
    <col min="13420" max="13437" width="4" style="233" customWidth="1"/>
    <col min="13438" max="13440" width="3.36328125" style="233" customWidth="1"/>
    <col min="13441" max="13441" width="2.6328125" style="233" customWidth="1"/>
    <col min="13442" max="13442" width="4.6328125" style="233" customWidth="1"/>
    <col min="13443" max="13443" width="2.6328125" style="233" customWidth="1"/>
    <col min="13444" max="13449" width="3.36328125" style="233" customWidth="1"/>
    <col min="13450" max="13450" width="5.36328125" style="233" customWidth="1"/>
    <col min="13451" max="13568" width="10.6328125" style="233"/>
    <col min="13569" max="13573" width="4.6328125" style="233" customWidth="1"/>
    <col min="13574" max="13574" width="24.6328125" style="233" customWidth="1"/>
    <col min="13575" max="13674" width="2.08984375" style="233" customWidth="1"/>
    <col min="13675" max="13675" width="2.36328125" style="233" customWidth="1"/>
    <col min="13676" max="13693" width="4" style="233" customWidth="1"/>
    <col min="13694" max="13696" width="3.36328125" style="233" customWidth="1"/>
    <col min="13697" max="13697" width="2.6328125" style="233" customWidth="1"/>
    <col min="13698" max="13698" width="4.6328125" style="233" customWidth="1"/>
    <col min="13699" max="13699" width="2.6328125" style="233" customWidth="1"/>
    <col min="13700" max="13705" width="3.36328125" style="233" customWidth="1"/>
    <col min="13706" max="13706" width="5.36328125" style="233" customWidth="1"/>
    <col min="13707" max="13824" width="10.6328125" style="233"/>
    <col min="13825" max="13829" width="4.6328125" style="233" customWidth="1"/>
    <col min="13830" max="13830" width="24.6328125" style="233" customWidth="1"/>
    <col min="13831" max="13930" width="2.08984375" style="233" customWidth="1"/>
    <col min="13931" max="13931" width="2.36328125" style="233" customWidth="1"/>
    <col min="13932" max="13949" width="4" style="233" customWidth="1"/>
    <col min="13950" max="13952" width="3.36328125" style="233" customWidth="1"/>
    <col min="13953" max="13953" width="2.6328125" style="233" customWidth="1"/>
    <col min="13954" max="13954" width="4.6328125" style="233" customWidth="1"/>
    <col min="13955" max="13955" width="2.6328125" style="233" customWidth="1"/>
    <col min="13956" max="13961" width="3.36328125" style="233" customWidth="1"/>
    <col min="13962" max="13962" width="5.36328125" style="233" customWidth="1"/>
    <col min="13963" max="14080" width="10.6328125" style="233"/>
    <col min="14081" max="14085" width="4.6328125" style="233" customWidth="1"/>
    <col min="14086" max="14086" width="24.6328125" style="233" customWidth="1"/>
    <col min="14087" max="14186" width="2.08984375" style="233" customWidth="1"/>
    <col min="14187" max="14187" width="2.36328125" style="233" customWidth="1"/>
    <col min="14188" max="14205" width="4" style="233" customWidth="1"/>
    <col min="14206" max="14208" width="3.36328125" style="233" customWidth="1"/>
    <col min="14209" max="14209" width="2.6328125" style="233" customWidth="1"/>
    <col min="14210" max="14210" width="4.6328125" style="233" customWidth="1"/>
    <col min="14211" max="14211" width="2.6328125" style="233" customWidth="1"/>
    <col min="14212" max="14217" width="3.36328125" style="233" customWidth="1"/>
    <col min="14218" max="14218" width="5.36328125" style="233" customWidth="1"/>
    <col min="14219" max="14336" width="10.6328125" style="233"/>
    <col min="14337" max="14341" width="4.6328125" style="233" customWidth="1"/>
    <col min="14342" max="14342" width="24.6328125" style="233" customWidth="1"/>
    <col min="14343" max="14442" width="2.08984375" style="233" customWidth="1"/>
    <col min="14443" max="14443" width="2.36328125" style="233" customWidth="1"/>
    <col min="14444" max="14461" width="4" style="233" customWidth="1"/>
    <col min="14462" max="14464" width="3.36328125" style="233" customWidth="1"/>
    <col min="14465" max="14465" width="2.6328125" style="233" customWidth="1"/>
    <col min="14466" max="14466" width="4.6328125" style="233" customWidth="1"/>
    <col min="14467" max="14467" width="2.6328125" style="233" customWidth="1"/>
    <col min="14468" max="14473" width="3.36328125" style="233" customWidth="1"/>
    <col min="14474" max="14474" width="5.36328125" style="233" customWidth="1"/>
    <col min="14475" max="14592" width="10.6328125" style="233"/>
    <col min="14593" max="14597" width="4.6328125" style="233" customWidth="1"/>
    <col min="14598" max="14598" width="24.6328125" style="233" customWidth="1"/>
    <col min="14599" max="14698" width="2.08984375" style="233" customWidth="1"/>
    <col min="14699" max="14699" width="2.36328125" style="233" customWidth="1"/>
    <col min="14700" max="14717" width="4" style="233" customWidth="1"/>
    <col min="14718" max="14720" width="3.36328125" style="233" customWidth="1"/>
    <col min="14721" max="14721" width="2.6328125" style="233" customWidth="1"/>
    <col min="14722" max="14722" width="4.6328125" style="233" customWidth="1"/>
    <col min="14723" max="14723" width="2.6328125" style="233" customWidth="1"/>
    <col min="14724" max="14729" width="3.36328125" style="233" customWidth="1"/>
    <col min="14730" max="14730" width="5.36328125" style="233" customWidth="1"/>
    <col min="14731" max="14848" width="10.6328125" style="233"/>
    <col min="14849" max="14853" width="4.6328125" style="233" customWidth="1"/>
    <col min="14854" max="14854" width="24.6328125" style="233" customWidth="1"/>
    <col min="14855" max="14954" width="2.08984375" style="233" customWidth="1"/>
    <col min="14955" max="14955" width="2.36328125" style="233" customWidth="1"/>
    <col min="14956" max="14973" width="4" style="233" customWidth="1"/>
    <col min="14974" max="14976" width="3.36328125" style="233" customWidth="1"/>
    <col min="14977" max="14977" width="2.6328125" style="233" customWidth="1"/>
    <col min="14978" max="14978" width="4.6328125" style="233" customWidth="1"/>
    <col min="14979" max="14979" width="2.6328125" style="233" customWidth="1"/>
    <col min="14980" max="14985" width="3.36328125" style="233" customWidth="1"/>
    <col min="14986" max="14986" width="5.36328125" style="233" customWidth="1"/>
    <col min="14987" max="15104" width="10.6328125" style="233"/>
    <col min="15105" max="15109" width="4.6328125" style="233" customWidth="1"/>
    <col min="15110" max="15110" width="24.6328125" style="233" customWidth="1"/>
    <col min="15111" max="15210" width="2.08984375" style="233" customWidth="1"/>
    <col min="15211" max="15211" width="2.36328125" style="233" customWidth="1"/>
    <col min="15212" max="15229" width="4" style="233" customWidth="1"/>
    <col min="15230" max="15232" width="3.36328125" style="233" customWidth="1"/>
    <col min="15233" max="15233" width="2.6328125" style="233" customWidth="1"/>
    <col min="15234" max="15234" width="4.6328125" style="233" customWidth="1"/>
    <col min="15235" max="15235" width="2.6328125" style="233" customWidth="1"/>
    <col min="15236" max="15241" width="3.36328125" style="233" customWidth="1"/>
    <col min="15242" max="15242" width="5.36328125" style="233" customWidth="1"/>
    <col min="15243" max="15360" width="10.6328125" style="233"/>
    <col min="15361" max="15365" width="4.6328125" style="233" customWidth="1"/>
    <col min="15366" max="15366" width="24.6328125" style="233" customWidth="1"/>
    <col min="15367" max="15466" width="2.08984375" style="233" customWidth="1"/>
    <col min="15467" max="15467" width="2.36328125" style="233" customWidth="1"/>
    <col min="15468" max="15485" width="4" style="233" customWidth="1"/>
    <col min="15486" max="15488" width="3.36328125" style="233" customWidth="1"/>
    <col min="15489" max="15489" width="2.6328125" style="233" customWidth="1"/>
    <col min="15490" max="15490" width="4.6328125" style="233" customWidth="1"/>
    <col min="15491" max="15491" width="2.6328125" style="233" customWidth="1"/>
    <col min="15492" max="15497" width="3.36328125" style="233" customWidth="1"/>
    <col min="15498" max="15498" width="5.36328125" style="233" customWidth="1"/>
    <col min="15499" max="15616" width="10.6328125" style="233"/>
    <col min="15617" max="15621" width="4.6328125" style="233" customWidth="1"/>
    <col min="15622" max="15622" width="24.6328125" style="233" customWidth="1"/>
    <col min="15623" max="15722" width="2.08984375" style="233" customWidth="1"/>
    <col min="15723" max="15723" width="2.36328125" style="233" customWidth="1"/>
    <col min="15724" max="15741" width="4" style="233" customWidth="1"/>
    <col min="15742" max="15744" width="3.36328125" style="233" customWidth="1"/>
    <col min="15745" max="15745" width="2.6328125" style="233" customWidth="1"/>
    <col min="15746" max="15746" width="4.6328125" style="233" customWidth="1"/>
    <col min="15747" max="15747" width="2.6328125" style="233" customWidth="1"/>
    <col min="15748" max="15753" width="3.36328125" style="233" customWidth="1"/>
    <col min="15754" max="15754" width="5.36328125" style="233" customWidth="1"/>
    <col min="15755" max="15872" width="10.6328125" style="233"/>
    <col min="15873" max="15877" width="4.6328125" style="233" customWidth="1"/>
    <col min="15878" max="15878" width="24.6328125" style="233" customWidth="1"/>
    <col min="15879" max="15978" width="2.08984375" style="233" customWidth="1"/>
    <col min="15979" max="15979" width="2.36328125" style="233" customWidth="1"/>
    <col min="15980" max="15997" width="4" style="233" customWidth="1"/>
    <col min="15998" max="16000" width="3.36328125" style="233" customWidth="1"/>
    <col min="16001" max="16001" width="2.6328125" style="233" customWidth="1"/>
    <col min="16002" max="16002" width="4.6328125" style="233" customWidth="1"/>
    <col min="16003" max="16003" width="2.6328125" style="233" customWidth="1"/>
    <col min="16004" max="16009" width="3.36328125" style="233" customWidth="1"/>
    <col min="16010" max="16010" width="5.36328125" style="233" customWidth="1"/>
    <col min="16011" max="16128" width="10.6328125" style="233"/>
    <col min="16129" max="16133" width="4.6328125" style="233" customWidth="1"/>
    <col min="16134" max="16134" width="24.6328125" style="233" customWidth="1"/>
    <col min="16135" max="16234" width="2.08984375" style="233" customWidth="1"/>
    <col min="16235" max="16235" width="2.36328125" style="233" customWidth="1"/>
    <col min="16236" max="16253" width="4" style="233" customWidth="1"/>
    <col min="16254" max="16256" width="3.36328125" style="233" customWidth="1"/>
    <col min="16257" max="16257" width="2.6328125" style="233" customWidth="1"/>
    <col min="16258" max="16258" width="4.6328125" style="233" customWidth="1"/>
    <col min="16259" max="16259" width="2.6328125" style="233" customWidth="1"/>
    <col min="16260" max="16265" width="3.36328125" style="233" customWidth="1"/>
    <col min="16266" max="16266" width="5.36328125" style="233" customWidth="1"/>
    <col min="16267" max="16384" width="10.6328125" style="233"/>
  </cols>
  <sheetData>
    <row r="1" spans="1:136" ht="20.149999999999999" customHeight="1" x14ac:dyDescent="0.2">
      <c r="A1" s="6" t="s">
        <v>261</v>
      </c>
      <c r="B1" s="1"/>
      <c r="C1" s="1"/>
      <c r="D1" s="1"/>
      <c r="E1" s="1"/>
    </row>
    <row r="2" spans="1:136" ht="12" x14ac:dyDescent="0.2">
      <c r="A2" s="54" t="s">
        <v>268</v>
      </c>
      <c r="B2" s="1"/>
      <c r="C2" s="1"/>
      <c r="D2" s="1"/>
      <c r="CV2" s="1"/>
      <c r="CW2" s="1"/>
      <c r="CX2" s="1"/>
      <c r="CY2" s="1"/>
      <c r="CZ2" s="1"/>
      <c r="DA2" s="1"/>
      <c r="DB2" s="13" t="s">
        <v>228</v>
      </c>
      <c r="EF2" s="229"/>
    </row>
    <row r="3" spans="1:136" ht="16.5" customHeight="1" x14ac:dyDescent="0.2">
      <c r="A3" s="560" t="s">
        <v>314</v>
      </c>
      <c r="B3" s="561"/>
      <c r="C3" s="561"/>
      <c r="D3" s="561"/>
      <c r="E3" s="561"/>
      <c r="F3" s="562"/>
      <c r="G3" s="421" t="s">
        <v>234</v>
      </c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7"/>
      <c r="AA3" s="421" t="s">
        <v>242</v>
      </c>
      <c r="AB3" s="422"/>
      <c r="AC3" s="422"/>
      <c r="AD3" s="422"/>
      <c r="AE3" s="422"/>
      <c r="AF3" s="422"/>
      <c r="AG3" s="422"/>
      <c r="AH3" s="422"/>
      <c r="AI3" s="422"/>
      <c r="AJ3" s="422"/>
      <c r="AK3" s="422"/>
      <c r="AL3" s="422"/>
      <c r="AM3" s="422"/>
      <c r="AN3" s="422"/>
      <c r="AO3" s="422"/>
      <c r="AP3" s="422"/>
      <c r="AQ3" s="422"/>
      <c r="AR3" s="422"/>
      <c r="AS3" s="422"/>
      <c r="AT3" s="427"/>
      <c r="AU3" s="421" t="s">
        <v>288</v>
      </c>
      <c r="AV3" s="422"/>
      <c r="AW3" s="422"/>
      <c r="AX3" s="422"/>
      <c r="AY3" s="422"/>
      <c r="AZ3" s="422"/>
      <c r="BA3" s="422"/>
      <c r="BB3" s="422"/>
      <c r="BC3" s="422"/>
      <c r="BD3" s="422"/>
      <c r="BE3" s="422"/>
      <c r="BF3" s="422"/>
      <c r="BG3" s="422"/>
      <c r="BH3" s="422"/>
      <c r="BI3" s="422"/>
      <c r="BJ3" s="422"/>
      <c r="BK3" s="422"/>
      <c r="BL3" s="422"/>
      <c r="BM3" s="422"/>
      <c r="BN3" s="422"/>
      <c r="BO3" s="421" t="s">
        <v>309</v>
      </c>
      <c r="BP3" s="422"/>
      <c r="BQ3" s="422"/>
      <c r="BR3" s="422"/>
      <c r="BS3" s="422"/>
      <c r="BT3" s="422"/>
      <c r="BU3" s="422"/>
      <c r="BV3" s="422"/>
      <c r="BW3" s="422"/>
      <c r="BX3" s="422"/>
      <c r="BY3" s="422"/>
      <c r="BZ3" s="422"/>
      <c r="CA3" s="422"/>
      <c r="CB3" s="422"/>
      <c r="CC3" s="422"/>
      <c r="CD3" s="422"/>
      <c r="CE3" s="422"/>
      <c r="CF3" s="422"/>
      <c r="CG3" s="422"/>
      <c r="CH3" s="422"/>
      <c r="CI3" s="421" t="s">
        <v>331</v>
      </c>
      <c r="CJ3" s="422"/>
      <c r="CK3" s="422"/>
      <c r="CL3" s="422"/>
      <c r="CM3" s="422"/>
      <c r="CN3" s="422"/>
      <c r="CO3" s="422"/>
      <c r="CP3" s="422"/>
      <c r="CQ3" s="422"/>
      <c r="CR3" s="422"/>
      <c r="CS3" s="422"/>
      <c r="CT3" s="422"/>
      <c r="CU3" s="422"/>
      <c r="CV3" s="422"/>
      <c r="CW3" s="422"/>
      <c r="CX3" s="422"/>
      <c r="CY3" s="422"/>
      <c r="CZ3" s="422"/>
      <c r="DA3" s="422"/>
      <c r="DB3" s="423"/>
      <c r="DK3" s="238"/>
      <c r="DL3" s="238"/>
      <c r="DM3" s="238"/>
      <c r="DN3" s="202"/>
      <c r="DO3" s="202"/>
      <c r="DP3" s="202"/>
    </row>
    <row r="4" spans="1:136" ht="16.5" customHeight="1" x14ac:dyDescent="0.2">
      <c r="A4" s="765"/>
      <c r="B4" s="766"/>
      <c r="C4" s="766"/>
      <c r="D4" s="766"/>
      <c r="E4" s="766"/>
      <c r="F4" s="767"/>
      <c r="G4" s="768" t="s">
        <v>227</v>
      </c>
      <c r="H4" s="769"/>
      <c r="I4" s="769"/>
      <c r="J4" s="769"/>
      <c r="K4" s="769"/>
      <c r="L4" s="769"/>
      <c r="M4" s="769"/>
      <c r="N4" s="769"/>
      <c r="O4" s="769"/>
      <c r="P4" s="770"/>
      <c r="Q4" s="768" t="s">
        <v>366</v>
      </c>
      <c r="R4" s="769"/>
      <c r="S4" s="769"/>
      <c r="T4" s="769"/>
      <c r="U4" s="769"/>
      <c r="V4" s="769"/>
      <c r="W4" s="769"/>
      <c r="X4" s="769"/>
      <c r="Y4" s="769"/>
      <c r="Z4" s="770"/>
      <c r="AA4" s="768" t="s">
        <v>367</v>
      </c>
      <c r="AB4" s="769"/>
      <c r="AC4" s="769"/>
      <c r="AD4" s="769"/>
      <c r="AE4" s="769"/>
      <c r="AF4" s="769"/>
      <c r="AG4" s="769"/>
      <c r="AH4" s="769"/>
      <c r="AI4" s="769"/>
      <c r="AJ4" s="770"/>
      <c r="AK4" s="768" t="s">
        <v>366</v>
      </c>
      <c r="AL4" s="769"/>
      <c r="AM4" s="769"/>
      <c r="AN4" s="769"/>
      <c r="AO4" s="769"/>
      <c r="AP4" s="769"/>
      <c r="AQ4" s="769"/>
      <c r="AR4" s="769"/>
      <c r="AS4" s="769"/>
      <c r="AT4" s="770"/>
      <c r="AU4" s="768" t="s">
        <v>227</v>
      </c>
      <c r="AV4" s="769"/>
      <c r="AW4" s="769"/>
      <c r="AX4" s="769"/>
      <c r="AY4" s="769"/>
      <c r="AZ4" s="769"/>
      <c r="BA4" s="769"/>
      <c r="BB4" s="769"/>
      <c r="BC4" s="769"/>
      <c r="BD4" s="770"/>
      <c r="BE4" s="768" t="s">
        <v>366</v>
      </c>
      <c r="BF4" s="769"/>
      <c r="BG4" s="769"/>
      <c r="BH4" s="769"/>
      <c r="BI4" s="769"/>
      <c r="BJ4" s="769"/>
      <c r="BK4" s="769"/>
      <c r="BL4" s="769"/>
      <c r="BM4" s="769"/>
      <c r="BN4" s="770"/>
      <c r="BO4" s="768" t="s">
        <v>367</v>
      </c>
      <c r="BP4" s="769"/>
      <c r="BQ4" s="769"/>
      <c r="BR4" s="769"/>
      <c r="BS4" s="769"/>
      <c r="BT4" s="769"/>
      <c r="BU4" s="769"/>
      <c r="BV4" s="769"/>
      <c r="BW4" s="769"/>
      <c r="BX4" s="770"/>
      <c r="BY4" s="768" t="s">
        <v>366</v>
      </c>
      <c r="BZ4" s="769"/>
      <c r="CA4" s="769"/>
      <c r="CB4" s="769"/>
      <c r="CC4" s="769"/>
      <c r="CD4" s="769"/>
      <c r="CE4" s="769"/>
      <c r="CF4" s="769"/>
      <c r="CG4" s="769"/>
      <c r="CH4" s="770"/>
      <c r="CI4" s="771" t="s">
        <v>367</v>
      </c>
      <c r="CJ4" s="772"/>
      <c r="CK4" s="772"/>
      <c r="CL4" s="772"/>
      <c r="CM4" s="772"/>
      <c r="CN4" s="772"/>
      <c r="CO4" s="772"/>
      <c r="CP4" s="772"/>
      <c r="CQ4" s="772"/>
      <c r="CR4" s="772"/>
      <c r="CS4" s="772"/>
      <c r="CT4" s="772"/>
      <c r="CU4" s="772"/>
      <c r="CV4" s="772"/>
      <c r="CW4" s="772"/>
      <c r="CX4" s="772"/>
      <c r="CY4" s="772"/>
      <c r="CZ4" s="772"/>
      <c r="DA4" s="772"/>
      <c r="DB4" s="773"/>
      <c r="DK4" s="239"/>
      <c r="DL4" s="239"/>
      <c r="DM4" s="239"/>
      <c r="DN4" s="239"/>
      <c r="DO4" s="239"/>
      <c r="DP4" s="239"/>
    </row>
    <row r="5" spans="1:136" ht="16.5" customHeight="1" x14ac:dyDescent="0.2">
      <c r="A5" s="563"/>
      <c r="B5" s="564"/>
      <c r="C5" s="564"/>
      <c r="D5" s="564"/>
      <c r="E5" s="564"/>
      <c r="F5" s="565"/>
      <c r="G5" s="526" t="s">
        <v>226</v>
      </c>
      <c r="H5" s="532"/>
      <c r="I5" s="532"/>
      <c r="J5" s="532"/>
      <c r="K5" s="527"/>
      <c r="L5" s="774" t="s">
        <v>129</v>
      </c>
      <c r="M5" s="775"/>
      <c r="N5" s="775"/>
      <c r="O5" s="775"/>
      <c r="P5" s="776"/>
      <c r="Q5" s="526" t="s">
        <v>226</v>
      </c>
      <c r="R5" s="532"/>
      <c r="S5" s="532"/>
      <c r="T5" s="532"/>
      <c r="U5" s="527"/>
      <c r="V5" s="526" t="s">
        <v>129</v>
      </c>
      <c r="W5" s="532"/>
      <c r="X5" s="532"/>
      <c r="Y5" s="532"/>
      <c r="Z5" s="527"/>
      <c r="AA5" s="526" t="s">
        <v>368</v>
      </c>
      <c r="AB5" s="532"/>
      <c r="AC5" s="532"/>
      <c r="AD5" s="532"/>
      <c r="AE5" s="527"/>
      <c r="AF5" s="774" t="s">
        <v>129</v>
      </c>
      <c r="AG5" s="775"/>
      <c r="AH5" s="775"/>
      <c r="AI5" s="775"/>
      <c r="AJ5" s="776"/>
      <c r="AK5" s="526" t="s">
        <v>226</v>
      </c>
      <c r="AL5" s="532"/>
      <c r="AM5" s="532"/>
      <c r="AN5" s="532"/>
      <c r="AO5" s="527"/>
      <c r="AP5" s="526" t="s">
        <v>129</v>
      </c>
      <c r="AQ5" s="532"/>
      <c r="AR5" s="532"/>
      <c r="AS5" s="532"/>
      <c r="AT5" s="527"/>
      <c r="AU5" s="527" t="s">
        <v>226</v>
      </c>
      <c r="AV5" s="447"/>
      <c r="AW5" s="447"/>
      <c r="AX5" s="447"/>
      <c r="AY5" s="447"/>
      <c r="AZ5" s="783" t="s">
        <v>129</v>
      </c>
      <c r="BA5" s="783"/>
      <c r="BB5" s="783"/>
      <c r="BC5" s="783"/>
      <c r="BD5" s="783"/>
      <c r="BE5" s="532" t="s">
        <v>368</v>
      </c>
      <c r="BF5" s="532"/>
      <c r="BG5" s="532"/>
      <c r="BH5" s="532"/>
      <c r="BI5" s="527"/>
      <c r="BJ5" s="526" t="s">
        <v>129</v>
      </c>
      <c r="BK5" s="532"/>
      <c r="BL5" s="532"/>
      <c r="BM5" s="532"/>
      <c r="BN5" s="527"/>
      <c r="BO5" s="447" t="s">
        <v>368</v>
      </c>
      <c r="BP5" s="447"/>
      <c r="BQ5" s="447"/>
      <c r="BR5" s="447"/>
      <c r="BS5" s="447"/>
      <c r="BT5" s="783" t="s">
        <v>129</v>
      </c>
      <c r="BU5" s="783"/>
      <c r="BV5" s="783"/>
      <c r="BW5" s="783"/>
      <c r="BX5" s="783"/>
      <c r="BY5" s="532" t="s">
        <v>368</v>
      </c>
      <c r="BZ5" s="532"/>
      <c r="CA5" s="532"/>
      <c r="CB5" s="532"/>
      <c r="CC5" s="527"/>
      <c r="CD5" s="526" t="s">
        <v>129</v>
      </c>
      <c r="CE5" s="532"/>
      <c r="CF5" s="532"/>
      <c r="CG5" s="532"/>
      <c r="CH5" s="527"/>
      <c r="CI5" s="447" t="s">
        <v>226</v>
      </c>
      <c r="CJ5" s="447"/>
      <c r="CK5" s="447"/>
      <c r="CL5" s="447"/>
      <c r="CM5" s="447"/>
      <c r="CN5" s="783" t="s">
        <v>130</v>
      </c>
      <c r="CO5" s="783"/>
      <c r="CP5" s="783"/>
      <c r="CQ5" s="783"/>
      <c r="CR5" s="783"/>
      <c r="CS5" s="783" t="s">
        <v>131</v>
      </c>
      <c r="CT5" s="783"/>
      <c r="CU5" s="783"/>
      <c r="CV5" s="783"/>
      <c r="CW5" s="783"/>
      <c r="CX5" s="783" t="s">
        <v>129</v>
      </c>
      <c r="CY5" s="783"/>
      <c r="CZ5" s="783"/>
      <c r="DA5" s="783"/>
      <c r="DB5" s="784"/>
      <c r="DI5" s="240"/>
      <c r="DJ5" s="240"/>
      <c r="DK5" s="241"/>
      <c r="DL5" s="240"/>
      <c r="DM5" s="242"/>
      <c r="DN5" s="242"/>
      <c r="DO5" s="242"/>
      <c r="DP5" s="242"/>
      <c r="DQ5" s="242"/>
    </row>
    <row r="6" spans="1:136" ht="16.5" customHeight="1" x14ac:dyDescent="0.2">
      <c r="A6" s="551" t="s">
        <v>385</v>
      </c>
      <c r="B6" s="601"/>
      <c r="C6" s="601"/>
      <c r="D6" s="601"/>
      <c r="E6" s="601"/>
      <c r="F6" s="552"/>
      <c r="G6" s="863">
        <f>SUM(G7:K40)</f>
        <v>283917</v>
      </c>
      <c r="H6" s="864"/>
      <c r="I6" s="864"/>
      <c r="J6" s="864"/>
      <c r="K6" s="865"/>
      <c r="L6" s="863">
        <f t="shared" ref="L6" si="0">SUM(L7:P40)</f>
        <v>2013719</v>
      </c>
      <c r="M6" s="864"/>
      <c r="N6" s="864"/>
      <c r="O6" s="864"/>
      <c r="P6" s="865"/>
      <c r="Q6" s="863">
        <f t="shared" ref="Q6" si="1">SUM(Q7:U40)</f>
        <v>283893</v>
      </c>
      <c r="R6" s="864"/>
      <c r="S6" s="864"/>
      <c r="T6" s="864"/>
      <c r="U6" s="865"/>
      <c r="V6" s="863">
        <f t="shared" ref="V6" si="2">SUM(V7:Z40)</f>
        <v>2013489</v>
      </c>
      <c r="W6" s="864"/>
      <c r="X6" s="864"/>
      <c r="Y6" s="864"/>
      <c r="Z6" s="865"/>
      <c r="AA6" s="863">
        <f t="shared" ref="AA6" si="3">SUM(AA7:AE40)</f>
        <v>285381</v>
      </c>
      <c r="AB6" s="864"/>
      <c r="AC6" s="864"/>
      <c r="AD6" s="864"/>
      <c r="AE6" s="865"/>
      <c r="AF6" s="863">
        <f t="shared" ref="AF6" si="4">SUM(AF7:AJ40)</f>
        <v>2094886</v>
      </c>
      <c r="AG6" s="864"/>
      <c r="AH6" s="864"/>
      <c r="AI6" s="864"/>
      <c r="AJ6" s="865"/>
      <c r="AK6" s="863">
        <f t="shared" ref="AK6" si="5">SUM(AK7:AO40)</f>
        <v>285380</v>
      </c>
      <c r="AL6" s="864"/>
      <c r="AM6" s="864"/>
      <c r="AN6" s="864"/>
      <c r="AO6" s="865"/>
      <c r="AP6" s="863">
        <f t="shared" ref="AP6" si="6">SUM(AP7:AT40)</f>
        <v>2094845</v>
      </c>
      <c r="AQ6" s="864"/>
      <c r="AR6" s="864"/>
      <c r="AS6" s="864"/>
      <c r="AT6" s="865"/>
      <c r="AU6" s="863">
        <f t="shared" ref="AU6" si="7">SUM(AU7:AY40)</f>
        <v>287852</v>
      </c>
      <c r="AV6" s="864"/>
      <c r="AW6" s="864"/>
      <c r="AX6" s="864"/>
      <c r="AY6" s="865"/>
      <c r="AZ6" s="863">
        <f t="shared" ref="AZ6" si="8">SUM(AZ7:BD40)</f>
        <v>2182631</v>
      </c>
      <c r="BA6" s="864"/>
      <c r="BB6" s="864"/>
      <c r="BC6" s="864"/>
      <c r="BD6" s="865"/>
      <c r="BE6" s="863">
        <f t="shared" ref="BE6" si="9">SUM(BE7:BI40)</f>
        <v>287827</v>
      </c>
      <c r="BF6" s="864"/>
      <c r="BG6" s="864"/>
      <c r="BH6" s="864"/>
      <c r="BI6" s="865"/>
      <c r="BJ6" s="863">
        <f t="shared" ref="BJ6" si="10">SUM(BJ7:BN40)</f>
        <v>2182391</v>
      </c>
      <c r="BK6" s="864"/>
      <c r="BL6" s="864"/>
      <c r="BM6" s="864"/>
      <c r="BN6" s="865"/>
      <c r="BO6" s="863">
        <f t="shared" ref="BO6" si="11">SUM(BO7:BS40)</f>
        <v>289016</v>
      </c>
      <c r="BP6" s="864"/>
      <c r="BQ6" s="864"/>
      <c r="BR6" s="864"/>
      <c r="BS6" s="865"/>
      <c r="BT6" s="863">
        <f t="shared" ref="BT6" si="12">SUM(BT7:BX40)</f>
        <v>2273867</v>
      </c>
      <c r="BU6" s="864"/>
      <c r="BV6" s="864"/>
      <c r="BW6" s="864"/>
      <c r="BX6" s="865"/>
      <c r="BY6" s="863">
        <f t="shared" ref="BY6" si="13">SUM(BY7:CC40)</f>
        <v>289003</v>
      </c>
      <c r="BZ6" s="864"/>
      <c r="CA6" s="864"/>
      <c r="CB6" s="864"/>
      <c r="CC6" s="865"/>
      <c r="CD6" s="863">
        <f t="shared" ref="CD6" si="14">SUM(CD7:CH40)</f>
        <v>2273715</v>
      </c>
      <c r="CE6" s="864"/>
      <c r="CF6" s="864"/>
      <c r="CG6" s="864"/>
      <c r="CH6" s="865"/>
      <c r="CI6" s="863">
        <f>SUM(CI7:CM40)</f>
        <v>292495</v>
      </c>
      <c r="CJ6" s="869"/>
      <c r="CK6" s="869"/>
      <c r="CL6" s="869"/>
      <c r="CM6" s="870"/>
      <c r="CN6" s="868">
        <f>SUM(CN7:CR40)</f>
        <v>99.6</v>
      </c>
      <c r="CO6" s="869"/>
      <c r="CP6" s="869"/>
      <c r="CQ6" s="869"/>
      <c r="CR6" s="870"/>
      <c r="CS6" s="871">
        <f>ROUND(CI6/BO6*100,1)</f>
        <v>101.2</v>
      </c>
      <c r="CT6" s="872"/>
      <c r="CU6" s="872"/>
      <c r="CV6" s="872"/>
      <c r="CW6" s="873"/>
      <c r="CX6" s="863">
        <f>SUM(CX7:DB40)</f>
        <v>2355333</v>
      </c>
      <c r="CY6" s="869"/>
      <c r="CZ6" s="869"/>
      <c r="DA6" s="869"/>
      <c r="DB6" s="874"/>
      <c r="DI6" s="240"/>
      <c r="DJ6" s="240"/>
      <c r="DK6" s="241"/>
      <c r="DL6" s="240"/>
      <c r="DM6" s="242"/>
      <c r="DN6" s="242"/>
      <c r="DO6" s="242"/>
      <c r="DP6" s="242"/>
      <c r="DQ6" s="242"/>
    </row>
    <row r="7" spans="1:136" ht="15.75" customHeight="1" x14ac:dyDescent="0.2">
      <c r="A7" s="785" t="s">
        <v>369</v>
      </c>
      <c r="B7" s="786"/>
      <c r="C7" s="787"/>
      <c r="D7" s="446" t="s">
        <v>370</v>
      </c>
      <c r="E7" s="446"/>
      <c r="F7" s="9" t="s">
        <v>315</v>
      </c>
      <c r="G7" s="779">
        <v>270</v>
      </c>
      <c r="H7" s="794"/>
      <c r="I7" s="794"/>
      <c r="J7" s="794"/>
      <c r="K7" s="777"/>
      <c r="L7" s="779">
        <v>999</v>
      </c>
      <c r="M7" s="794"/>
      <c r="N7" s="794"/>
      <c r="O7" s="794"/>
      <c r="P7" s="777"/>
      <c r="Q7" s="780">
        <v>270</v>
      </c>
      <c r="R7" s="795"/>
      <c r="S7" s="795"/>
      <c r="T7" s="795"/>
      <c r="U7" s="796"/>
      <c r="V7" s="779">
        <v>999</v>
      </c>
      <c r="W7" s="794"/>
      <c r="X7" s="794"/>
      <c r="Y7" s="794"/>
      <c r="Z7" s="777"/>
      <c r="AA7" s="777">
        <v>283</v>
      </c>
      <c r="AB7" s="778"/>
      <c r="AC7" s="778"/>
      <c r="AD7" s="778"/>
      <c r="AE7" s="778"/>
      <c r="AF7" s="778">
        <v>1047</v>
      </c>
      <c r="AG7" s="778"/>
      <c r="AH7" s="778"/>
      <c r="AI7" s="778"/>
      <c r="AJ7" s="779"/>
      <c r="AK7" s="780">
        <v>283</v>
      </c>
      <c r="AL7" s="781"/>
      <c r="AM7" s="781"/>
      <c r="AN7" s="781"/>
      <c r="AO7" s="782"/>
      <c r="AP7" s="778">
        <v>1047</v>
      </c>
      <c r="AQ7" s="778"/>
      <c r="AR7" s="778"/>
      <c r="AS7" s="778"/>
      <c r="AT7" s="778"/>
      <c r="AU7" s="777">
        <v>285</v>
      </c>
      <c r="AV7" s="778"/>
      <c r="AW7" s="778"/>
      <c r="AX7" s="778"/>
      <c r="AY7" s="778"/>
      <c r="AZ7" s="778">
        <v>1054</v>
      </c>
      <c r="BA7" s="778"/>
      <c r="BB7" s="778"/>
      <c r="BC7" s="778"/>
      <c r="BD7" s="779"/>
      <c r="BE7" s="780">
        <v>285</v>
      </c>
      <c r="BF7" s="781"/>
      <c r="BG7" s="781"/>
      <c r="BH7" s="781"/>
      <c r="BI7" s="782"/>
      <c r="BJ7" s="778">
        <v>1055</v>
      </c>
      <c r="BK7" s="778"/>
      <c r="BL7" s="778"/>
      <c r="BM7" s="778"/>
      <c r="BN7" s="778"/>
      <c r="BO7" s="777">
        <v>279</v>
      </c>
      <c r="BP7" s="778"/>
      <c r="BQ7" s="778"/>
      <c r="BR7" s="778"/>
      <c r="BS7" s="778"/>
      <c r="BT7" s="802">
        <v>1032</v>
      </c>
      <c r="BU7" s="802"/>
      <c r="BV7" s="802"/>
      <c r="BW7" s="802"/>
      <c r="BX7" s="802"/>
      <c r="BY7" s="780">
        <v>279</v>
      </c>
      <c r="BZ7" s="781"/>
      <c r="CA7" s="781"/>
      <c r="CB7" s="781"/>
      <c r="CC7" s="782"/>
      <c r="CD7" s="778">
        <v>1032</v>
      </c>
      <c r="CE7" s="778"/>
      <c r="CF7" s="778"/>
      <c r="CG7" s="778"/>
      <c r="CH7" s="779"/>
      <c r="CI7" s="778">
        <v>289</v>
      </c>
      <c r="CJ7" s="778"/>
      <c r="CK7" s="778"/>
      <c r="CL7" s="778"/>
      <c r="CM7" s="778"/>
      <c r="CN7" s="797">
        <f>ROUND(CI7/CI6*100,1)</f>
        <v>0.1</v>
      </c>
      <c r="CO7" s="797"/>
      <c r="CP7" s="797"/>
      <c r="CQ7" s="797"/>
      <c r="CR7" s="797"/>
      <c r="CS7" s="798">
        <f>ROUND(CI7/BO7*100,1)</f>
        <v>103.6</v>
      </c>
      <c r="CT7" s="799"/>
      <c r="CU7" s="799"/>
      <c r="CV7" s="799"/>
      <c r="CW7" s="800"/>
      <c r="CX7" s="778">
        <v>1069</v>
      </c>
      <c r="CY7" s="778"/>
      <c r="CZ7" s="778"/>
      <c r="DA7" s="778"/>
      <c r="DB7" s="801"/>
      <c r="DE7" s="242"/>
      <c r="DF7" s="242"/>
      <c r="DG7" s="242"/>
      <c r="DH7" s="242"/>
      <c r="DI7" s="240"/>
      <c r="DJ7" s="240"/>
      <c r="DK7" s="241"/>
      <c r="DL7" s="240"/>
      <c r="DM7" s="242"/>
      <c r="DN7" s="242"/>
      <c r="DO7" s="242"/>
      <c r="DP7" s="242"/>
      <c r="DQ7" s="242"/>
      <c r="DT7" s="236"/>
    </row>
    <row r="8" spans="1:136" ht="15.75" customHeight="1" x14ac:dyDescent="0.2">
      <c r="A8" s="788"/>
      <c r="B8" s="789"/>
      <c r="C8" s="790"/>
      <c r="D8" s="446"/>
      <c r="E8" s="446"/>
      <c r="F8" s="9" t="s">
        <v>371</v>
      </c>
      <c r="G8" s="779">
        <v>16782</v>
      </c>
      <c r="H8" s="794"/>
      <c r="I8" s="794"/>
      <c r="J8" s="794"/>
      <c r="K8" s="777"/>
      <c r="L8" s="779">
        <v>33564</v>
      </c>
      <c r="M8" s="794"/>
      <c r="N8" s="794"/>
      <c r="O8" s="794"/>
      <c r="P8" s="777"/>
      <c r="Q8" s="780">
        <v>16780</v>
      </c>
      <c r="R8" s="795"/>
      <c r="S8" s="795"/>
      <c r="T8" s="795"/>
      <c r="U8" s="796"/>
      <c r="V8" s="779">
        <v>33560</v>
      </c>
      <c r="W8" s="794"/>
      <c r="X8" s="794"/>
      <c r="Y8" s="794"/>
      <c r="Z8" s="777"/>
      <c r="AA8" s="777">
        <v>15764</v>
      </c>
      <c r="AB8" s="778"/>
      <c r="AC8" s="778"/>
      <c r="AD8" s="778"/>
      <c r="AE8" s="778"/>
      <c r="AF8" s="778">
        <v>31528</v>
      </c>
      <c r="AG8" s="778"/>
      <c r="AH8" s="778"/>
      <c r="AI8" s="778"/>
      <c r="AJ8" s="779"/>
      <c r="AK8" s="780">
        <v>15766</v>
      </c>
      <c r="AL8" s="781"/>
      <c r="AM8" s="781"/>
      <c r="AN8" s="781"/>
      <c r="AO8" s="782"/>
      <c r="AP8" s="778">
        <v>31532</v>
      </c>
      <c r="AQ8" s="778"/>
      <c r="AR8" s="778"/>
      <c r="AS8" s="778"/>
      <c r="AT8" s="778"/>
      <c r="AU8" s="777">
        <v>15047</v>
      </c>
      <c r="AV8" s="778"/>
      <c r="AW8" s="778"/>
      <c r="AX8" s="778"/>
      <c r="AY8" s="778"/>
      <c r="AZ8" s="778">
        <v>30094</v>
      </c>
      <c r="BA8" s="778"/>
      <c r="BB8" s="778"/>
      <c r="BC8" s="778"/>
      <c r="BD8" s="779"/>
      <c r="BE8" s="780">
        <v>15046</v>
      </c>
      <c r="BF8" s="781"/>
      <c r="BG8" s="781"/>
      <c r="BH8" s="781"/>
      <c r="BI8" s="782"/>
      <c r="BJ8" s="778">
        <v>30092</v>
      </c>
      <c r="BK8" s="778"/>
      <c r="BL8" s="778"/>
      <c r="BM8" s="778"/>
      <c r="BN8" s="778"/>
      <c r="BO8" s="777">
        <v>14397</v>
      </c>
      <c r="BP8" s="778"/>
      <c r="BQ8" s="778"/>
      <c r="BR8" s="778"/>
      <c r="BS8" s="778"/>
      <c r="BT8" s="802">
        <v>28794</v>
      </c>
      <c r="BU8" s="802"/>
      <c r="BV8" s="802"/>
      <c r="BW8" s="802"/>
      <c r="BX8" s="802"/>
      <c r="BY8" s="780">
        <v>14397</v>
      </c>
      <c r="BZ8" s="781"/>
      <c r="CA8" s="781"/>
      <c r="CB8" s="781"/>
      <c r="CC8" s="782"/>
      <c r="CD8" s="778">
        <v>28794</v>
      </c>
      <c r="CE8" s="778"/>
      <c r="CF8" s="778"/>
      <c r="CG8" s="778"/>
      <c r="CH8" s="779"/>
      <c r="CI8" s="778">
        <v>13837</v>
      </c>
      <c r="CJ8" s="778"/>
      <c r="CK8" s="778"/>
      <c r="CL8" s="778"/>
      <c r="CM8" s="778"/>
      <c r="CN8" s="807">
        <f>ROUND(CI8/CI6*100,1)</f>
        <v>4.7</v>
      </c>
      <c r="CO8" s="808"/>
      <c r="CP8" s="808"/>
      <c r="CQ8" s="808"/>
      <c r="CR8" s="809"/>
      <c r="CS8" s="798">
        <f t="shared" ref="CS8:CS14" si="15">ROUND(CI8/BO8*100,1)</f>
        <v>96.1</v>
      </c>
      <c r="CT8" s="799"/>
      <c r="CU8" s="799"/>
      <c r="CV8" s="799"/>
      <c r="CW8" s="800"/>
      <c r="CX8" s="778">
        <v>27674</v>
      </c>
      <c r="CY8" s="778"/>
      <c r="CZ8" s="778"/>
      <c r="DA8" s="778"/>
      <c r="DB8" s="801"/>
      <c r="DE8" s="242"/>
      <c r="DF8" s="242"/>
      <c r="DG8" s="242"/>
      <c r="DH8" s="242"/>
      <c r="DI8" s="240"/>
      <c r="DJ8" s="240"/>
      <c r="DK8" s="241"/>
      <c r="DL8" s="240"/>
      <c r="DM8" s="242"/>
      <c r="DN8" s="242"/>
      <c r="DO8" s="242"/>
      <c r="DP8" s="242"/>
      <c r="DQ8" s="242"/>
      <c r="DR8" s="234"/>
      <c r="DT8" s="229"/>
    </row>
    <row r="9" spans="1:136" ht="15.75" customHeight="1" x14ac:dyDescent="0.2">
      <c r="A9" s="788"/>
      <c r="B9" s="789"/>
      <c r="C9" s="790"/>
      <c r="D9" s="447" t="s">
        <v>372</v>
      </c>
      <c r="E9" s="447"/>
      <c r="F9" s="447"/>
      <c r="G9" s="803">
        <v>1695</v>
      </c>
      <c r="H9" s="804"/>
      <c r="I9" s="804"/>
      <c r="J9" s="804"/>
      <c r="K9" s="806"/>
      <c r="L9" s="803">
        <v>3390</v>
      </c>
      <c r="M9" s="804"/>
      <c r="N9" s="804"/>
      <c r="O9" s="804"/>
      <c r="P9" s="806"/>
      <c r="Q9" s="780">
        <v>1693</v>
      </c>
      <c r="R9" s="795"/>
      <c r="S9" s="795"/>
      <c r="T9" s="795"/>
      <c r="U9" s="796"/>
      <c r="V9" s="803">
        <v>3386</v>
      </c>
      <c r="W9" s="804"/>
      <c r="X9" s="804"/>
      <c r="Y9" s="804"/>
      <c r="Z9" s="806"/>
      <c r="AA9" s="804">
        <v>1673</v>
      </c>
      <c r="AB9" s="804"/>
      <c r="AC9" s="804"/>
      <c r="AD9" s="804"/>
      <c r="AE9" s="806"/>
      <c r="AF9" s="803">
        <v>3346</v>
      </c>
      <c r="AG9" s="804"/>
      <c r="AH9" s="804"/>
      <c r="AI9" s="804"/>
      <c r="AJ9" s="804"/>
      <c r="AK9" s="780">
        <v>1673</v>
      </c>
      <c r="AL9" s="781"/>
      <c r="AM9" s="781"/>
      <c r="AN9" s="781"/>
      <c r="AO9" s="782"/>
      <c r="AP9" s="803">
        <v>3346</v>
      </c>
      <c r="AQ9" s="804"/>
      <c r="AR9" s="804"/>
      <c r="AS9" s="804"/>
      <c r="AT9" s="806"/>
      <c r="AU9" s="804">
        <v>1668</v>
      </c>
      <c r="AV9" s="804"/>
      <c r="AW9" s="804"/>
      <c r="AX9" s="804"/>
      <c r="AY9" s="806"/>
      <c r="AZ9" s="803">
        <v>3336</v>
      </c>
      <c r="BA9" s="804"/>
      <c r="BB9" s="804"/>
      <c r="BC9" s="804"/>
      <c r="BD9" s="804"/>
      <c r="BE9" s="780">
        <v>1668</v>
      </c>
      <c r="BF9" s="781"/>
      <c r="BG9" s="781"/>
      <c r="BH9" s="781"/>
      <c r="BI9" s="782"/>
      <c r="BJ9" s="803">
        <v>3336</v>
      </c>
      <c r="BK9" s="804"/>
      <c r="BL9" s="804"/>
      <c r="BM9" s="804"/>
      <c r="BN9" s="806"/>
      <c r="BO9" s="804">
        <v>1699</v>
      </c>
      <c r="BP9" s="804"/>
      <c r="BQ9" s="804"/>
      <c r="BR9" s="804"/>
      <c r="BS9" s="806"/>
      <c r="BT9" s="802">
        <v>3398</v>
      </c>
      <c r="BU9" s="802"/>
      <c r="BV9" s="802"/>
      <c r="BW9" s="802"/>
      <c r="BX9" s="802"/>
      <c r="BY9" s="780">
        <v>1699</v>
      </c>
      <c r="BZ9" s="781"/>
      <c r="CA9" s="781"/>
      <c r="CB9" s="781"/>
      <c r="CC9" s="782"/>
      <c r="CD9" s="803">
        <v>3398</v>
      </c>
      <c r="CE9" s="804"/>
      <c r="CF9" s="804"/>
      <c r="CG9" s="804"/>
      <c r="CH9" s="804"/>
      <c r="CI9" s="803">
        <v>1712</v>
      </c>
      <c r="CJ9" s="804"/>
      <c r="CK9" s="804"/>
      <c r="CL9" s="804"/>
      <c r="CM9" s="806"/>
      <c r="CN9" s="810">
        <f>ROUND(CI9/CI6*100,1)</f>
        <v>0.6</v>
      </c>
      <c r="CO9" s="811"/>
      <c r="CP9" s="811"/>
      <c r="CQ9" s="811"/>
      <c r="CR9" s="812"/>
      <c r="CS9" s="798">
        <f t="shared" si="15"/>
        <v>100.8</v>
      </c>
      <c r="CT9" s="799"/>
      <c r="CU9" s="799"/>
      <c r="CV9" s="799"/>
      <c r="CW9" s="800"/>
      <c r="CX9" s="803">
        <v>3424</v>
      </c>
      <c r="CY9" s="804"/>
      <c r="CZ9" s="804"/>
      <c r="DA9" s="804"/>
      <c r="DB9" s="805"/>
      <c r="DE9" s="242"/>
      <c r="DF9" s="242"/>
      <c r="DG9" s="242"/>
      <c r="DH9" s="242"/>
      <c r="DI9" s="240"/>
      <c r="DJ9" s="240"/>
      <c r="DK9" s="241"/>
      <c r="DL9" s="240"/>
      <c r="DM9" s="242"/>
      <c r="DN9" s="242"/>
      <c r="DO9" s="242"/>
      <c r="DP9" s="242"/>
      <c r="DQ9" s="242"/>
      <c r="DR9" s="202"/>
      <c r="DS9" s="202"/>
      <c r="DT9" s="202"/>
    </row>
    <row r="10" spans="1:136" ht="15.75" customHeight="1" x14ac:dyDescent="0.2">
      <c r="A10" s="791"/>
      <c r="B10" s="792"/>
      <c r="C10" s="793"/>
      <c r="D10" s="447" t="s">
        <v>373</v>
      </c>
      <c r="E10" s="447"/>
      <c r="F10" s="447"/>
      <c r="G10" s="803">
        <v>3335</v>
      </c>
      <c r="H10" s="804"/>
      <c r="I10" s="804"/>
      <c r="J10" s="804"/>
      <c r="K10" s="806"/>
      <c r="L10" s="803">
        <v>8004</v>
      </c>
      <c r="M10" s="804"/>
      <c r="N10" s="804"/>
      <c r="O10" s="804"/>
      <c r="P10" s="806"/>
      <c r="Q10" s="780">
        <v>3335</v>
      </c>
      <c r="R10" s="795"/>
      <c r="S10" s="795"/>
      <c r="T10" s="795"/>
      <c r="U10" s="796"/>
      <c r="V10" s="803">
        <v>8004</v>
      </c>
      <c r="W10" s="804"/>
      <c r="X10" s="804"/>
      <c r="Y10" s="804"/>
      <c r="Z10" s="806"/>
      <c r="AA10" s="804">
        <v>3514</v>
      </c>
      <c r="AB10" s="804"/>
      <c r="AC10" s="804"/>
      <c r="AD10" s="804"/>
      <c r="AE10" s="806"/>
      <c r="AF10" s="803">
        <v>8433</v>
      </c>
      <c r="AG10" s="804"/>
      <c r="AH10" s="804"/>
      <c r="AI10" s="804"/>
      <c r="AJ10" s="804"/>
      <c r="AK10" s="780">
        <v>3514</v>
      </c>
      <c r="AL10" s="781"/>
      <c r="AM10" s="781"/>
      <c r="AN10" s="781"/>
      <c r="AO10" s="782"/>
      <c r="AP10" s="803">
        <v>8434</v>
      </c>
      <c r="AQ10" s="804"/>
      <c r="AR10" s="804"/>
      <c r="AS10" s="804"/>
      <c r="AT10" s="806"/>
      <c r="AU10" s="804">
        <v>3655</v>
      </c>
      <c r="AV10" s="804"/>
      <c r="AW10" s="804"/>
      <c r="AX10" s="804"/>
      <c r="AY10" s="806"/>
      <c r="AZ10" s="803">
        <v>8772</v>
      </c>
      <c r="BA10" s="804"/>
      <c r="BB10" s="804"/>
      <c r="BC10" s="804"/>
      <c r="BD10" s="804"/>
      <c r="BE10" s="780">
        <v>3655</v>
      </c>
      <c r="BF10" s="781"/>
      <c r="BG10" s="781"/>
      <c r="BH10" s="781"/>
      <c r="BI10" s="782"/>
      <c r="BJ10" s="803">
        <v>8772</v>
      </c>
      <c r="BK10" s="804"/>
      <c r="BL10" s="804"/>
      <c r="BM10" s="804"/>
      <c r="BN10" s="806"/>
      <c r="BO10" s="804">
        <v>3952</v>
      </c>
      <c r="BP10" s="804"/>
      <c r="BQ10" s="804"/>
      <c r="BR10" s="804"/>
      <c r="BS10" s="806"/>
      <c r="BT10" s="802">
        <v>9485</v>
      </c>
      <c r="BU10" s="802"/>
      <c r="BV10" s="802"/>
      <c r="BW10" s="802"/>
      <c r="BX10" s="802"/>
      <c r="BY10" s="780">
        <v>3951</v>
      </c>
      <c r="BZ10" s="781"/>
      <c r="CA10" s="781"/>
      <c r="CB10" s="781"/>
      <c r="CC10" s="782"/>
      <c r="CD10" s="803">
        <v>9482</v>
      </c>
      <c r="CE10" s="804"/>
      <c r="CF10" s="804"/>
      <c r="CG10" s="804"/>
      <c r="CH10" s="804"/>
      <c r="CI10" s="803">
        <v>4167</v>
      </c>
      <c r="CJ10" s="804"/>
      <c r="CK10" s="804"/>
      <c r="CL10" s="804"/>
      <c r="CM10" s="806"/>
      <c r="CN10" s="797">
        <f>ROUND(CI10/CI6*100,1)-0.1</f>
        <v>1.2999999999999998</v>
      </c>
      <c r="CO10" s="797"/>
      <c r="CP10" s="797"/>
      <c r="CQ10" s="797"/>
      <c r="CR10" s="797"/>
      <c r="CS10" s="798">
        <f t="shared" si="15"/>
        <v>105.4</v>
      </c>
      <c r="CT10" s="799"/>
      <c r="CU10" s="799"/>
      <c r="CV10" s="799"/>
      <c r="CW10" s="800"/>
      <c r="CX10" s="803">
        <v>10001</v>
      </c>
      <c r="CY10" s="804"/>
      <c r="CZ10" s="804"/>
      <c r="DA10" s="804"/>
      <c r="DB10" s="805"/>
      <c r="DE10" s="242"/>
      <c r="DF10" s="242"/>
      <c r="DG10" s="242"/>
      <c r="DH10" s="242"/>
      <c r="DI10" s="240"/>
      <c r="DJ10" s="240"/>
      <c r="DK10" s="241"/>
      <c r="DL10" s="240"/>
      <c r="DM10" s="242"/>
      <c r="DN10" s="242"/>
      <c r="DO10" s="242"/>
      <c r="DP10" s="242"/>
      <c r="DQ10" s="242"/>
      <c r="DR10" s="202"/>
      <c r="DS10" s="202"/>
      <c r="DT10" s="202"/>
    </row>
    <row r="11" spans="1:136" ht="15.75" customHeight="1" x14ac:dyDescent="0.2">
      <c r="A11" s="813" t="s">
        <v>374</v>
      </c>
      <c r="B11" s="447" t="s">
        <v>375</v>
      </c>
      <c r="C11" s="447"/>
      <c r="D11" s="447"/>
      <c r="E11" s="447"/>
      <c r="F11" s="447"/>
      <c r="G11" s="779">
        <v>6795</v>
      </c>
      <c r="H11" s="794"/>
      <c r="I11" s="794"/>
      <c r="J11" s="794"/>
      <c r="K11" s="777"/>
      <c r="L11" s="779">
        <v>24462</v>
      </c>
      <c r="M11" s="794"/>
      <c r="N11" s="794"/>
      <c r="O11" s="794"/>
      <c r="P11" s="777"/>
      <c r="Q11" s="780">
        <v>6793</v>
      </c>
      <c r="R11" s="795"/>
      <c r="S11" s="795"/>
      <c r="T11" s="795"/>
      <c r="U11" s="796"/>
      <c r="V11" s="779">
        <v>24455</v>
      </c>
      <c r="W11" s="794"/>
      <c r="X11" s="794"/>
      <c r="Y11" s="794"/>
      <c r="Z11" s="777"/>
      <c r="AA11" s="777">
        <v>6801</v>
      </c>
      <c r="AB11" s="778"/>
      <c r="AC11" s="778"/>
      <c r="AD11" s="778"/>
      <c r="AE11" s="778"/>
      <c r="AF11" s="778">
        <v>24484</v>
      </c>
      <c r="AG11" s="778"/>
      <c r="AH11" s="778"/>
      <c r="AI11" s="778"/>
      <c r="AJ11" s="779"/>
      <c r="AK11" s="780">
        <v>6799</v>
      </c>
      <c r="AL11" s="781"/>
      <c r="AM11" s="781"/>
      <c r="AN11" s="781"/>
      <c r="AO11" s="782"/>
      <c r="AP11" s="778">
        <v>24476</v>
      </c>
      <c r="AQ11" s="778"/>
      <c r="AR11" s="778"/>
      <c r="AS11" s="778"/>
      <c r="AT11" s="778"/>
      <c r="AU11" s="777">
        <v>6987</v>
      </c>
      <c r="AV11" s="778"/>
      <c r="AW11" s="778"/>
      <c r="AX11" s="778"/>
      <c r="AY11" s="778"/>
      <c r="AZ11" s="778">
        <v>25153</v>
      </c>
      <c r="BA11" s="778"/>
      <c r="BB11" s="778"/>
      <c r="BC11" s="778"/>
      <c r="BD11" s="779"/>
      <c r="BE11" s="780">
        <v>6987</v>
      </c>
      <c r="BF11" s="781"/>
      <c r="BG11" s="781"/>
      <c r="BH11" s="781"/>
      <c r="BI11" s="782"/>
      <c r="BJ11" s="778">
        <v>25153</v>
      </c>
      <c r="BK11" s="778"/>
      <c r="BL11" s="778"/>
      <c r="BM11" s="778"/>
      <c r="BN11" s="778"/>
      <c r="BO11" s="777">
        <v>7265</v>
      </c>
      <c r="BP11" s="778"/>
      <c r="BQ11" s="778"/>
      <c r="BR11" s="778"/>
      <c r="BS11" s="778"/>
      <c r="BT11" s="802">
        <v>26154</v>
      </c>
      <c r="BU11" s="802"/>
      <c r="BV11" s="802"/>
      <c r="BW11" s="802"/>
      <c r="BX11" s="802"/>
      <c r="BY11" s="780">
        <v>7262</v>
      </c>
      <c r="BZ11" s="781"/>
      <c r="CA11" s="781"/>
      <c r="CB11" s="781"/>
      <c r="CC11" s="782"/>
      <c r="CD11" s="778">
        <v>26143</v>
      </c>
      <c r="CE11" s="778"/>
      <c r="CF11" s="778"/>
      <c r="CG11" s="778"/>
      <c r="CH11" s="779"/>
      <c r="CI11" s="778">
        <v>7475</v>
      </c>
      <c r="CJ11" s="778"/>
      <c r="CK11" s="778"/>
      <c r="CL11" s="778"/>
      <c r="CM11" s="778"/>
      <c r="CN11" s="797">
        <f>ROUND(CI11/CI6*100,1)</f>
        <v>2.6</v>
      </c>
      <c r="CO11" s="797"/>
      <c r="CP11" s="797"/>
      <c r="CQ11" s="797"/>
      <c r="CR11" s="797"/>
      <c r="CS11" s="798">
        <f t="shared" si="15"/>
        <v>102.9</v>
      </c>
      <c r="CT11" s="799"/>
      <c r="CU11" s="799"/>
      <c r="CV11" s="799"/>
      <c r="CW11" s="800"/>
      <c r="CX11" s="778">
        <v>26910</v>
      </c>
      <c r="CY11" s="778"/>
      <c r="CZ11" s="778"/>
      <c r="DA11" s="778"/>
      <c r="DB11" s="801"/>
      <c r="DE11" s="242"/>
      <c r="DF11" s="242"/>
      <c r="DG11" s="242"/>
      <c r="DH11" s="242"/>
      <c r="DI11" s="240"/>
      <c r="DJ11" s="240"/>
      <c r="DK11" s="241"/>
      <c r="DL11" s="240"/>
      <c r="DM11" s="242"/>
      <c r="DN11" s="242"/>
      <c r="DO11" s="242"/>
      <c r="DP11" s="242"/>
      <c r="DQ11" s="242"/>
      <c r="DR11" s="243"/>
      <c r="DS11" s="243"/>
      <c r="DT11" s="243"/>
    </row>
    <row r="12" spans="1:136" ht="15.75" customHeight="1" x14ac:dyDescent="0.2">
      <c r="A12" s="813"/>
      <c r="B12" s="447" t="s">
        <v>324</v>
      </c>
      <c r="C12" s="447"/>
      <c r="D12" s="447"/>
      <c r="E12" s="447"/>
      <c r="F12" s="447"/>
      <c r="G12" s="779">
        <v>2</v>
      </c>
      <c r="H12" s="794"/>
      <c r="I12" s="794"/>
      <c r="J12" s="794"/>
      <c r="K12" s="777"/>
      <c r="L12" s="779">
        <v>9</v>
      </c>
      <c r="M12" s="794"/>
      <c r="N12" s="794"/>
      <c r="O12" s="794"/>
      <c r="P12" s="777"/>
      <c r="Q12" s="780">
        <v>2</v>
      </c>
      <c r="R12" s="795"/>
      <c r="S12" s="795"/>
      <c r="T12" s="795"/>
      <c r="U12" s="796"/>
      <c r="V12" s="779">
        <v>9</v>
      </c>
      <c r="W12" s="794"/>
      <c r="X12" s="794"/>
      <c r="Y12" s="794"/>
      <c r="Z12" s="777"/>
      <c r="AA12" s="777">
        <v>3</v>
      </c>
      <c r="AB12" s="778"/>
      <c r="AC12" s="778"/>
      <c r="AD12" s="778"/>
      <c r="AE12" s="778"/>
      <c r="AF12" s="778">
        <v>14</v>
      </c>
      <c r="AG12" s="778"/>
      <c r="AH12" s="778"/>
      <c r="AI12" s="778"/>
      <c r="AJ12" s="779"/>
      <c r="AK12" s="780">
        <v>3</v>
      </c>
      <c r="AL12" s="781"/>
      <c r="AM12" s="781"/>
      <c r="AN12" s="781"/>
      <c r="AO12" s="782"/>
      <c r="AP12" s="778">
        <v>14</v>
      </c>
      <c r="AQ12" s="778"/>
      <c r="AR12" s="778"/>
      <c r="AS12" s="778"/>
      <c r="AT12" s="778"/>
      <c r="AU12" s="777">
        <v>3</v>
      </c>
      <c r="AV12" s="778"/>
      <c r="AW12" s="778"/>
      <c r="AX12" s="778"/>
      <c r="AY12" s="778"/>
      <c r="AZ12" s="778">
        <v>14</v>
      </c>
      <c r="BA12" s="778"/>
      <c r="BB12" s="778"/>
      <c r="BC12" s="778"/>
      <c r="BD12" s="779"/>
      <c r="BE12" s="780">
        <v>3</v>
      </c>
      <c r="BF12" s="781"/>
      <c r="BG12" s="781"/>
      <c r="BH12" s="781"/>
      <c r="BI12" s="782"/>
      <c r="BJ12" s="778">
        <v>14</v>
      </c>
      <c r="BK12" s="778"/>
      <c r="BL12" s="778"/>
      <c r="BM12" s="778"/>
      <c r="BN12" s="778"/>
      <c r="BO12" s="777">
        <v>3</v>
      </c>
      <c r="BP12" s="778"/>
      <c r="BQ12" s="778"/>
      <c r="BR12" s="778"/>
      <c r="BS12" s="778"/>
      <c r="BT12" s="814">
        <v>14</v>
      </c>
      <c r="BU12" s="814"/>
      <c r="BV12" s="814"/>
      <c r="BW12" s="814"/>
      <c r="BX12" s="814"/>
      <c r="BY12" s="780">
        <v>3</v>
      </c>
      <c r="BZ12" s="781"/>
      <c r="CA12" s="781"/>
      <c r="CB12" s="781"/>
      <c r="CC12" s="782"/>
      <c r="CD12" s="778">
        <v>14</v>
      </c>
      <c r="CE12" s="778"/>
      <c r="CF12" s="778"/>
      <c r="CG12" s="778"/>
      <c r="CH12" s="779"/>
      <c r="CI12" s="778">
        <v>2</v>
      </c>
      <c r="CJ12" s="778"/>
      <c r="CK12" s="778"/>
      <c r="CL12" s="778"/>
      <c r="CM12" s="778"/>
      <c r="CN12" s="823">
        <f>ROUND(CI12/CI6*100,1)</f>
        <v>0</v>
      </c>
      <c r="CO12" s="823"/>
      <c r="CP12" s="823"/>
      <c r="CQ12" s="823"/>
      <c r="CR12" s="823"/>
      <c r="CS12" s="798">
        <f t="shared" si="15"/>
        <v>66.7</v>
      </c>
      <c r="CT12" s="799"/>
      <c r="CU12" s="799"/>
      <c r="CV12" s="799"/>
      <c r="CW12" s="800"/>
      <c r="CX12" s="778">
        <v>9</v>
      </c>
      <c r="CY12" s="778"/>
      <c r="CZ12" s="778"/>
      <c r="DA12" s="778"/>
      <c r="DB12" s="801"/>
      <c r="DE12" s="242"/>
      <c r="DF12" s="242"/>
      <c r="DG12" s="242"/>
      <c r="DH12" s="242"/>
      <c r="DI12" s="240"/>
      <c r="DJ12" s="240"/>
      <c r="DK12" s="241"/>
      <c r="DL12" s="240"/>
      <c r="DM12" s="242"/>
      <c r="DN12" s="242"/>
      <c r="DO12" s="242"/>
      <c r="DP12" s="242"/>
      <c r="DQ12" s="242"/>
      <c r="DR12" s="243"/>
      <c r="DS12" s="243"/>
      <c r="DT12" s="243"/>
    </row>
    <row r="13" spans="1:136" ht="15.75" customHeight="1" x14ac:dyDescent="0.2">
      <c r="A13" s="813"/>
      <c r="B13" s="815" t="s">
        <v>376</v>
      </c>
      <c r="C13" s="815" t="s">
        <v>377</v>
      </c>
      <c r="D13" s="818" t="s">
        <v>192</v>
      </c>
      <c r="E13" s="818"/>
      <c r="F13" s="818"/>
      <c r="G13" s="779">
        <v>9</v>
      </c>
      <c r="H13" s="794"/>
      <c r="I13" s="794"/>
      <c r="J13" s="794"/>
      <c r="K13" s="777"/>
      <c r="L13" s="779">
        <v>49</v>
      </c>
      <c r="M13" s="794"/>
      <c r="N13" s="794"/>
      <c r="O13" s="794"/>
      <c r="P13" s="777"/>
      <c r="Q13" s="780">
        <v>9</v>
      </c>
      <c r="R13" s="795"/>
      <c r="S13" s="795"/>
      <c r="T13" s="795"/>
      <c r="U13" s="796"/>
      <c r="V13" s="779">
        <v>49</v>
      </c>
      <c r="W13" s="794"/>
      <c r="X13" s="794"/>
      <c r="Y13" s="794"/>
      <c r="Z13" s="777"/>
      <c r="AA13" s="777">
        <v>9</v>
      </c>
      <c r="AB13" s="778"/>
      <c r="AC13" s="778"/>
      <c r="AD13" s="778"/>
      <c r="AE13" s="778"/>
      <c r="AF13" s="778">
        <v>49</v>
      </c>
      <c r="AG13" s="778"/>
      <c r="AH13" s="778"/>
      <c r="AI13" s="778"/>
      <c r="AJ13" s="779"/>
      <c r="AK13" s="780">
        <v>9</v>
      </c>
      <c r="AL13" s="781"/>
      <c r="AM13" s="781"/>
      <c r="AN13" s="781"/>
      <c r="AO13" s="782"/>
      <c r="AP13" s="778">
        <v>50</v>
      </c>
      <c r="AQ13" s="778"/>
      <c r="AR13" s="778"/>
      <c r="AS13" s="778"/>
      <c r="AT13" s="778"/>
      <c r="AU13" s="777">
        <v>7</v>
      </c>
      <c r="AV13" s="778"/>
      <c r="AW13" s="778"/>
      <c r="AX13" s="778"/>
      <c r="AY13" s="778"/>
      <c r="AZ13" s="778">
        <v>38</v>
      </c>
      <c r="BA13" s="778"/>
      <c r="BB13" s="778"/>
      <c r="BC13" s="778"/>
      <c r="BD13" s="779"/>
      <c r="BE13" s="780">
        <v>7</v>
      </c>
      <c r="BF13" s="781"/>
      <c r="BG13" s="781"/>
      <c r="BH13" s="781"/>
      <c r="BI13" s="782"/>
      <c r="BJ13" s="778">
        <v>38</v>
      </c>
      <c r="BK13" s="778"/>
      <c r="BL13" s="778"/>
      <c r="BM13" s="778"/>
      <c r="BN13" s="778"/>
      <c r="BO13" s="777">
        <v>6</v>
      </c>
      <c r="BP13" s="778"/>
      <c r="BQ13" s="778"/>
      <c r="BR13" s="778"/>
      <c r="BS13" s="778"/>
      <c r="BT13" s="814">
        <v>33</v>
      </c>
      <c r="BU13" s="814"/>
      <c r="BV13" s="814"/>
      <c r="BW13" s="814"/>
      <c r="BX13" s="814"/>
      <c r="BY13" s="780">
        <v>6</v>
      </c>
      <c r="BZ13" s="781"/>
      <c r="CA13" s="781"/>
      <c r="CB13" s="781"/>
      <c r="CC13" s="782"/>
      <c r="CD13" s="778">
        <v>33</v>
      </c>
      <c r="CE13" s="778"/>
      <c r="CF13" s="778"/>
      <c r="CG13" s="778"/>
      <c r="CH13" s="779"/>
      <c r="CI13" s="778">
        <v>12</v>
      </c>
      <c r="CJ13" s="778"/>
      <c r="CK13" s="778"/>
      <c r="CL13" s="778"/>
      <c r="CM13" s="778"/>
      <c r="CN13" s="823">
        <f>ROUND(CI13/CI6*100,1)</f>
        <v>0</v>
      </c>
      <c r="CO13" s="823"/>
      <c r="CP13" s="823"/>
      <c r="CQ13" s="823"/>
      <c r="CR13" s="823"/>
      <c r="CS13" s="798">
        <f t="shared" si="15"/>
        <v>200</v>
      </c>
      <c r="CT13" s="799"/>
      <c r="CU13" s="799"/>
      <c r="CV13" s="799"/>
      <c r="CW13" s="800"/>
      <c r="CX13" s="778">
        <v>66</v>
      </c>
      <c r="CY13" s="778"/>
      <c r="CZ13" s="778"/>
      <c r="DA13" s="778"/>
      <c r="DB13" s="801"/>
      <c r="DE13" s="242"/>
      <c r="DF13" s="242"/>
      <c r="DG13" s="242"/>
      <c r="DH13" s="242"/>
      <c r="DI13" s="240"/>
      <c r="DJ13" s="240"/>
      <c r="DK13" s="241"/>
      <c r="DL13" s="240"/>
      <c r="DM13" s="242"/>
      <c r="DN13" s="242"/>
      <c r="DO13" s="242"/>
      <c r="DP13" s="242"/>
      <c r="DQ13" s="242"/>
      <c r="DR13" s="243"/>
      <c r="DS13" s="243"/>
      <c r="DT13" s="243"/>
    </row>
    <row r="14" spans="1:136" ht="15.75" customHeight="1" x14ac:dyDescent="0.2">
      <c r="A14" s="813"/>
      <c r="B14" s="816"/>
      <c r="C14" s="816"/>
      <c r="D14" s="818" t="s">
        <v>193</v>
      </c>
      <c r="E14" s="818"/>
      <c r="F14" s="818"/>
      <c r="G14" s="819">
        <v>2</v>
      </c>
      <c r="H14" s="820"/>
      <c r="I14" s="820"/>
      <c r="J14" s="820"/>
      <c r="K14" s="821"/>
      <c r="L14" s="779">
        <v>14</v>
      </c>
      <c r="M14" s="794"/>
      <c r="N14" s="794"/>
      <c r="O14" s="794"/>
      <c r="P14" s="777"/>
      <c r="Q14" s="780">
        <v>2</v>
      </c>
      <c r="R14" s="795"/>
      <c r="S14" s="795"/>
      <c r="T14" s="795"/>
      <c r="U14" s="796"/>
      <c r="V14" s="779">
        <v>14</v>
      </c>
      <c r="W14" s="794"/>
      <c r="X14" s="794"/>
      <c r="Y14" s="794"/>
      <c r="Z14" s="777"/>
      <c r="AA14" s="821">
        <v>5</v>
      </c>
      <c r="AB14" s="822"/>
      <c r="AC14" s="822"/>
      <c r="AD14" s="822"/>
      <c r="AE14" s="822"/>
      <c r="AF14" s="778">
        <v>35</v>
      </c>
      <c r="AG14" s="778"/>
      <c r="AH14" s="778"/>
      <c r="AI14" s="778"/>
      <c r="AJ14" s="779"/>
      <c r="AK14" s="780">
        <v>5</v>
      </c>
      <c r="AL14" s="781"/>
      <c r="AM14" s="781"/>
      <c r="AN14" s="781"/>
      <c r="AO14" s="782"/>
      <c r="AP14" s="778">
        <v>35</v>
      </c>
      <c r="AQ14" s="778"/>
      <c r="AR14" s="778"/>
      <c r="AS14" s="778"/>
      <c r="AT14" s="778"/>
      <c r="AU14" s="821">
        <v>4</v>
      </c>
      <c r="AV14" s="822"/>
      <c r="AW14" s="822"/>
      <c r="AX14" s="822"/>
      <c r="AY14" s="822"/>
      <c r="AZ14" s="778">
        <v>28</v>
      </c>
      <c r="BA14" s="778"/>
      <c r="BB14" s="778"/>
      <c r="BC14" s="778"/>
      <c r="BD14" s="779"/>
      <c r="BE14" s="780">
        <v>4</v>
      </c>
      <c r="BF14" s="781"/>
      <c r="BG14" s="781"/>
      <c r="BH14" s="781"/>
      <c r="BI14" s="782"/>
      <c r="BJ14" s="778">
        <v>28</v>
      </c>
      <c r="BK14" s="778"/>
      <c r="BL14" s="778"/>
      <c r="BM14" s="778"/>
      <c r="BN14" s="778"/>
      <c r="BO14" s="821">
        <v>5</v>
      </c>
      <c r="BP14" s="822"/>
      <c r="BQ14" s="822"/>
      <c r="BR14" s="822"/>
      <c r="BS14" s="822"/>
      <c r="BT14" s="814">
        <v>35</v>
      </c>
      <c r="BU14" s="814"/>
      <c r="BV14" s="814"/>
      <c r="BW14" s="814"/>
      <c r="BX14" s="814"/>
      <c r="BY14" s="780">
        <v>5</v>
      </c>
      <c r="BZ14" s="781"/>
      <c r="CA14" s="781"/>
      <c r="CB14" s="781"/>
      <c r="CC14" s="782"/>
      <c r="CD14" s="778">
        <v>35</v>
      </c>
      <c r="CE14" s="778"/>
      <c r="CF14" s="778"/>
      <c r="CG14" s="778"/>
      <c r="CH14" s="779"/>
      <c r="CI14" s="822">
        <v>12</v>
      </c>
      <c r="CJ14" s="822"/>
      <c r="CK14" s="822"/>
      <c r="CL14" s="822"/>
      <c r="CM14" s="822"/>
      <c r="CN14" s="823">
        <f>ROUND(CI14/CI6*100,1)</f>
        <v>0</v>
      </c>
      <c r="CO14" s="823"/>
      <c r="CP14" s="823"/>
      <c r="CQ14" s="823"/>
      <c r="CR14" s="823"/>
      <c r="CS14" s="798">
        <f t="shared" si="15"/>
        <v>240</v>
      </c>
      <c r="CT14" s="799"/>
      <c r="CU14" s="799"/>
      <c r="CV14" s="799"/>
      <c r="CW14" s="800"/>
      <c r="CX14" s="778">
        <v>83</v>
      </c>
      <c r="CY14" s="778"/>
      <c r="CZ14" s="778"/>
      <c r="DA14" s="778"/>
      <c r="DB14" s="801"/>
      <c r="DE14" s="242"/>
      <c r="DF14" s="242"/>
      <c r="DG14" s="242"/>
      <c r="DH14" s="242"/>
      <c r="DI14" s="240"/>
      <c r="DJ14" s="240"/>
      <c r="DK14" s="241"/>
      <c r="DL14" s="240"/>
      <c r="DM14" s="242"/>
      <c r="DN14" s="242"/>
      <c r="DO14" s="242"/>
      <c r="DP14" s="242"/>
      <c r="DQ14" s="242"/>
      <c r="DR14" s="243"/>
      <c r="DS14" s="243"/>
      <c r="DT14" s="243"/>
    </row>
    <row r="15" spans="1:136" ht="15.75" customHeight="1" x14ac:dyDescent="0.2">
      <c r="A15" s="813"/>
      <c r="B15" s="816"/>
      <c r="C15" s="816"/>
      <c r="D15" s="818" t="s">
        <v>194</v>
      </c>
      <c r="E15" s="818"/>
      <c r="F15" s="818"/>
      <c r="G15" s="819">
        <v>1</v>
      </c>
      <c r="H15" s="820"/>
      <c r="I15" s="820"/>
      <c r="J15" s="820"/>
      <c r="K15" s="821"/>
      <c r="L15" s="779">
        <v>8</v>
      </c>
      <c r="M15" s="794"/>
      <c r="N15" s="794"/>
      <c r="O15" s="794"/>
      <c r="P15" s="777"/>
      <c r="Q15" s="780">
        <v>1</v>
      </c>
      <c r="R15" s="795"/>
      <c r="S15" s="795"/>
      <c r="T15" s="795"/>
      <c r="U15" s="796"/>
      <c r="V15" s="779">
        <v>8</v>
      </c>
      <c r="W15" s="794"/>
      <c r="X15" s="794"/>
      <c r="Y15" s="794"/>
      <c r="Z15" s="777"/>
      <c r="AA15" s="821" t="s">
        <v>378</v>
      </c>
      <c r="AB15" s="822"/>
      <c r="AC15" s="822"/>
      <c r="AD15" s="822"/>
      <c r="AE15" s="822"/>
      <c r="AF15" s="778" t="s">
        <v>378</v>
      </c>
      <c r="AG15" s="778"/>
      <c r="AH15" s="778"/>
      <c r="AI15" s="778"/>
      <c r="AJ15" s="779"/>
      <c r="AK15" s="823" t="s">
        <v>378</v>
      </c>
      <c r="AL15" s="823"/>
      <c r="AM15" s="823"/>
      <c r="AN15" s="823"/>
      <c r="AO15" s="823"/>
      <c r="AP15" s="823" t="s">
        <v>378</v>
      </c>
      <c r="AQ15" s="823"/>
      <c r="AR15" s="823"/>
      <c r="AS15" s="823"/>
      <c r="AT15" s="823"/>
      <c r="AU15" s="821">
        <v>2</v>
      </c>
      <c r="AV15" s="822"/>
      <c r="AW15" s="822"/>
      <c r="AX15" s="822"/>
      <c r="AY15" s="822"/>
      <c r="AZ15" s="778">
        <v>16</v>
      </c>
      <c r="BA15" s="778"/>
      <c r="BB15" s="778"/>
      <c r="BC15" s="778"/>
      <c r="BD15" s="779"/>
      <c r="BE15" s="824">
        <v>2</v>
      </c>
      <c r="BF15" s="824"/>
      <c r="BG15" s="824"/>
      <c r="BH15" s="824"/>
      <c r="BI15" s="824"/>
      <c r="BJ15" s="778">
        <v>16</v>
      </c>
      <c r="BK15" s="778"/>
      <c r="BL15" s="778"/>
      <c r="BM15" s="778"/>
      <c r="BN15" s="778"/>
      <c r="BO15" s="821">
        <v>3</v>
      </c>
      <c r="BP15" s="822"/>
      <c r="BQ15" s="822"/>
      <c r="BR15" s="822"/>
      <c r="BS15" s="822"/>
      <c r="BT15" s="814">
        <v>25</v>
      </c>
      <c r="BU15" s="814"/>
      <c r="BV15" s="814"/>
      <c r="BW15" s="814"/>
      <c r="BX15" s="814"/>
      <c r="BY15" s="780">
        <v>3</v>
      </c>
      <c r="BZ15" s="781"/>
      <c r="CA15" s="781"/>
      <c r="CB15" s="781"/>
      <c r="CC15" s="782"/>
      <c r="CD15" s="778">
        <v>25</v>
      </c>
      <c r="CE15" s="778"/>
      <c r="CF15" s="778"/>
      <c r="CG15" s="778"/>
      <c r="CH15" s="779"/>
      <c r="CI15" s="822">
        <v>19</v>
      </c>
      <c r="CJ15" s="822"/>
      <c r="CK15" s="822"/>
      <c r="CL15" s="822"/>
      <c r="CM15" s="822"/>
      <c r="CN15" s="823">
        <f>ROUND(CI15/CI6*100,1)</f>
        <v>0</v>
      </c>
      <c r="CO15" s="823"/>
      <c r="CP15" s="823"/>
      <c r="CQ15" s="823"/>
      <c r="CR15" s="823"/>
      <c r="CS15" s="798">
        <f>ROUND(CI15/BO15*100,1)</f>
        <v>633.29999999999995</v>
      </c>
      <c r="CT15" s="799"/>
      <c r="CU15" s="799"/>
      <c r="CV15" s="799"/>
      <c r="CW15" s="800"/>
      <c r="CX15" s="778">
        <v>156</v>
      </c>
      <c r="CY15" s="778"/>
      <c r="CZ15" s="778"/>
      <c r="DA15" s="778"/>
      <c r="DB15" s="801"/>
      <c r="DE15" s="242"/>
      <c r="DF15" s="242"/>
      <c r="DG15" s="242"/>
      <c r="DH15" s="242"/>
      <c r="DI15" s="240"/>
      <c r="DJ15" s="240"/>
      <c r="DK15" s="241"/>
      <c r="DL15" s="240"/>
      <c r="DM15" s="242"/>
      <c r="DN15" s="242"/>
      <c r="DO15" s="242"/>
      <c r="DP15" s="242"/>
      <c r="DQ15" s="242"/>
      <c r="DR15" s="243"/>
      <c r="DS15" s="243"/>
      <c r="DT15" s="243"/>
    </row>
    <row r="16" spans="1:136" ht="15.75" customHeight="1" x14ac:dyDescent="0.2">
      <c r="A16" s="813"/>
      <c r="B16" s="816"/>
      <c r="C16" s="816"/>
      <c r="D16" s="818" t="s">
        <v>195</v>
      </c>
      <c r="E16" s="818"/>
      <c r="F16" s="818"/>
      <c r="G16" s="779" t="s">
        <v>132</v>
      </c>
      <c r="H16" s="794"/>
      <c r="I16" s="794"/>
      <c r="J16" s="794"/>
      <c r="K16" s="777"/>
      <c r="L16" s="779" t="s">
        <v>132</v>
      </c>
      <c r="M16" s="794"/>
      <c r="N16" s="794"/>
      <c r="O16" s="794"/>
      <c r="P16" s="777"/>
      <c r="Q16" s="779" t="s">
        <v>132</v>
      </c>
      <c r="R16" s="794"/>
      <c r="S16" s="794"/>
      <c r="T16" s="794"/>
      <c r="U16" s="777"/>
      <c r="V16" s="779" t="s">
        <v>132</v>
      </c>
      <c r="W16" s="794"/>
      <c r="X16" s="794"/>
      <c r="Y16" s="794"/>
      <c r="Z16" s="777"/>
      <c r="AA16" s="777" t="s">
        <v>378</v>
      </c>
      <c r="AB16" s="778"/>
      <c r="AC16" s="778"/>
      <c r="AD16" s="778"/>
      <c r="AE16" s="778"/>
      <c r="AF16" s="778" t="s">
        <v>378</v>
      </c>
      <c r="AG16" s="778"/>
      <c r="AH16" s="778"/>
      <c r="AI16" s="778"/>
      <c r="AJ16" s="779"/>
      <c r="AK16" s="823" t="s">
        <v>378</v>
      </c>
      <c r="AL16" s="823"/>
      <c r="AM16" s="823"/>
      <c r="AN16" s="823"/>
      <c r="AO16" s="823"/>
      <c r="AP16" s="823" t="s">
        <v>378</v>
      </c>
      <c r="AQ16" s="823"/>
      <c r="AR16" s="823"/>
      <c r="AS16" s="823"/>
      <c r="AT16" s="823"/>
      <c r="AU16" s="823" t="s">
        <v>378</v>
      </c>
      <c r="AV16" s="823"/>
      <c r="AW16" s="823"/>
      <c r="AX16" s="823"/>
      <c r="AY16" s="823"/>
      <c r="AZ16" s="798" t="s">
        <v>378</v>
      </c>
      <c r="BA16" s="799"/>
      <c r="BB16" s="799"/>
      <c r="BC16" s="799"/>
      <c r="BD16" s="799"/>
      <c r="BE16" s="798" t="s">
        <v>378</v>
      </c>
      <c r="BF16" s="799"/>
      <c r="BG16" s="799"/>
      <c r="BH16" s="799"/>
      <c r="BI16" s="799"/>
      <c r="BJ16" s="798" t="s">
        <v>378</v>
      </c>
      <c r="BK16" s="799"/>
      <c r="BL16" s="799"/>
      <c r="BM16" s="799"/>
      <c r="BN16" s="799"/>
      <c r="BO16" s="798" t="s">
        <v>378</v>
      </c>
      <c r="BP16" s="799"/>
      <c r="BQ16" s="799"/>
      <c r="BR16" s="799"/>
      <c r="BS16" s="799"/>
      <c r="BT16" s="823" t="s">
        <v>378</v>
      </c>
      <c r="BU16" s="823"/>
      <c r="BV16" s="823"/>
      <c r="BW16" s="823"/>
      <c r="BX16" s="823"/>
      <c r="BY16" s="798" t="s">
        <v>378</v>
      </c>
      <c r="BZ16" s="799"/>
      <c r="CA16" s="799"/>
      <c r="CB16" s="799"/>
      <c r="CC16" s="800"/>
      <c r="CD16" s="798" t="s">
        <v>378</v>
      </c>
      <c r="CE16" s="799"/>
      <c r="CF16" s="799"/>
      <c r="CG16" s="799"/>
      <c r="CH16" s="799"/>
      <c r="CI16" s="798" t="s">
        <v>378</v>
      </c>
      <c r="CJ16" s="799"/>
      <c r="CK16" s="799"/>
      <c r="CL16" s="799"/>
      <c r="CM16" s="799"/>
      <c r="CN16" s="823" t="s">
        <v>378</v>
      </c>
      <c r="CO16" s="823"/>
      <c r="CP16" s="823"/>
      <c r="CQ16" s="823"/>
      <c r="CR16" s="823"/>
      <c r="CS16" s="798" t="s">
        <v>378</v>
      </c>
      <c r="CT16" s="799"/>
      <c r="CU16" s="799"/>
      <c r="CV16" s="799"/>
      <c r="CW16" s="800"/>
      <c r="CX16" s="798" t="s">
        <v>378</v>
      </c>
      <c r="CY16" s="799"/>
      <c r="CZ16" s="799"/>
      <c r="DA16" s="799"/>
      <c r="DB16" s="825"/>
      <c r="DE16" s="242"/>
      <c r="DF16" s="242"/>
      <c r="DG16" s="242"/>
      <c r="DH16" s="242"/>
      <c r="DI16" s="240"/>
      <c r="DJ16" s="240"/>
      <c r="DK16" s="241"/>
      <c r="DL16" s="240"/>
      <c r="DM16" s="242"/>
      <c r="DN16" s="242"/>
      <c r="DO16" s="242"/>
      <c r="DP16" s="242"/>
      <c r="DQ16" s="242"/>
      <c r="DR16" s="243"/>
      <c r="DS16" s="243"/>
      <c r="DT16" s="243"/>
    </row>
    <row r="17" spans="1:138" ht="15.75" customHeight="1" x14ac:dyDescent="0.2">
      <c r="A17" s="813"/>
      <c r="B17" s="816"/>
      <c r="C17" s="816"/>
      <c r="D17" s="818" t="s">
        <v>196</v>
      </c>
      <c r="E17" s="818"/>
      <c r="F17" s="818"/>
      <c r="G17" s="779" t="s">
        <v>132</v>
      </c>
      <c r="H17" s="794"/>
      <c r="I17" s="794"/>
      <c r="J17" s="794"/>
      <c r="K17" s="777"/>
      <c r="L17" s="779" t="s">
        <v>132</v>
      </c>
      <c r="M17" s="794"/>
      <c r="N17" s="794"/>
      <c r="O17" s="794"/>
      <c r="P17" s="777"/>
      <c r="Q17" s="779" t="s">
        <v>132</v>
      </c>
      <c r="R17" s="794"/>
      <c r="S17" s="794"/>
      <c r="T17" s="794"/>
      <c r="U17" s="777"/>
      <c r="V17" s="779" t="s">
        <v>132</v>
      </c>
      <c r="W17" s="794"/>
      <c r="X17" s="794"/>
      <c r="Y17" s="794"/>
      <c r="Z17" s="777"/>
      <c r="AA17" s="777" t="s">
        <v>378</v>
      </c>
      <c r="AB17" s="778"/>
      <c r="AC17" s="778"/>
      <c r="AD17" s="778"/>
      <c r="AE17" s="778"/>
      <c r="AF17" s="778" t="s">
        <v>378</v>
      </c>
      <c r="AG17" s="778"/>
      <c r="AH17" s="778"/>
      <c r="AI17" s="778"/>
      <c r="AJ17" s="779"/>
      <c r="AK17" s="823" t="s">
        <v>378</v>
      </c>
      <c r="AL17" s="823"/>
      <c r="AM17" s="823"/>
      <c r="AN17" s="823"/>
      <c r="AO17" s="823"/>
      <c r="AP17" s="823" t="s">
        <v>378</v>
      </c>
      <c r="AQ17" s="823"/>
      <c r="AR17" s="823"/>
      <c r="AS17" s="823"/>
      <c r="AT17" s="823"/>
      <c r="AU17" s="823" t="s">
        <v>378</v>
      </c>
      <c r="AV17" s="823"/>
      <c r="AW17" s="823"/>
      <c r="AX17" s="823"/>
      <c r="AY17" s="823"/>
      <c r="AZ17" s="798" t="s">
        <v>378</v>
      </c>
      <c r="BA17" s="799"/>
      <c r="BB17" s="799"/>
      <c r="BC17" s="799"/>
      <c r="BD17" s="799"/>
      <c r="BE17" s="798" t="s">
        <v>378</v>
      </c>
      <c r="BF17" s="799"/>
      <c r="BG17" s="799"/>
      <c r="BH17" s="799"/>
      <c r="BI17" s="799"/>
      <c r="BJ17" s="798" t="s">
        <v>378</v>
      </c>
      <c r="BK17" s="799"/>
      <c r="BL17" s="799"/>
      <c r="BM17" s="799"/>
      <c r="BN17" s="799"/>
      <c r="BO17" s="798" t="s">
        <v>378</v>
      </c>
      <c r="BP17" s="799"/>
      <c r="BQ17" s="799"/>
      <c r="BR17" s="799"/>
      <c r="BS17" s="799"/>
      <c r="BT17" s="823" t="s">
        <v>378</v>
      </c>
      <c r="BU17" s="823"/>
      <c r="BV17" s="823"/>
      <c r="BW17" s="823"/>
      <c r="BX17" s="823"/>
      <c r="BY17" s="798" t="s">
        <v>378</v>
      </c>
      <c r="BZ17" s="799"/>
      <c r="CA17" s="799"/>
      <c r="CB17" s="799"/>
      <c r="CC17" s="800"/>
      <c r="CD17" s="798" t="s">
        <v>378</v>
      </c>
      <c r="CE17" s="799"/>
      <c r="CF17" s="799"/>
      <c r="CG17" s="799"/>
      <c r="CH17" s="799"/>
      <c r="CI17" s="798" t="s">
        <v>378</v>
      </c>
      <c r="CJ17" s="799"/>
      <c r="CK17" s="799"/>
      <c r="CL17" s="799"/>
      <c r="CM17" s="799"/>
      <c r="CN17" s="823" t="s">
        <v>378</v>
      </c>
      <c r="CO17" s="823"/>
      <c r="CP17" s="823"/>
      <c r="CQ17" s="823"/>
      <c r="CR17" s="823"/>
      <c r="CS17" s="798" t="s">
        <v>378</v>
      </c>
      <c r="CT17" s="799"/>
      <c r="CU17" s="799"/>
      <c r="CV17" s="799"/>
      <c r="CW17" s="800"/>
      <c r="CX17" s="798" t="s">
        <v>378</v>
      </c>
      <c r="CY17" s="799"/>
      <c r="CZ17" s="799"/>
      <c r="DA17" s="799"/>
      <c r="DB17" s="825"/>
      <c r="DE17" s="242"/>
      <c r="DF17" s="242"/>
      <c r="DG17" s="242"/>
      <c r="DH17" s="242"/>
      <c r="DI17" s="240"/>
      <c r="DJ17" s="240"/>
      <c r="DK17" s="241"/>
      <c r="DL17" s="240"/>
      <c r="DM17" s="242"/>
      <c r="DN17" s="242"/>
      <c r="DO17" s="242"/>
      <c r="DP17" s="242"/>
      <c r="DQ17" s="242"/>
      <c r="DR17" s="243"/>
      <c r="DS17" s="243"/>
      <c r="DT17" s="243"/>
    </row>
    <row r="18" spans="1:138" ht="15.75" customHeight="1" x14ac:dyDescent="0.2">
      <c r="A18" s="813"/>
      <c r="B18" s="816"/>
      <c r="C18" s="816"/>
      <c r="D18" s="818" t="s">
        <v>197</v>
      </c>
      <c r="E18" s="818"/>
      <c r="F18" s="818"/>
      <c r="G18" s="779">
        <v>1</v>
      </c>
      <c r="H18" s="794"/>
      <c r="I18" s="794"/>
      <c r="J18" s="794"/>
      <c r="K18" s="777"/>
      <c r="L18" s="779">
        <v>5</v>
      </c>
      <c r="M18" s="794"/>
      <c r="N18" s="794"/>
      <c r="O18" s="794"/>
      <c r="P18" s="777"/>
      <c r="Q18" s="779">
        <v>1</v>
      </c>
      <c r="R18" s="794"/>
      <c r="S18" s="794"/>
      <c r="T18" s="794"/>
      <c r="U18" s="777"/>
      <c r="V18" s="779">
        <v>5</v>
      </c>
      <c r="W18" s="794"/>
      <c r="X18" s="794"/>
      <c r="Y18" s="794"/>
      <c r="Z18" s="777"/>
      <c r="AA18" s="777" t="s">
        <v>378</v>
      </c>
      <c r="AB18" s="778"/>
      <c r="AC18" s="778"/>
      <c r="AD18" s="778"/>
      <c r="AE18" s="778"/>
      <c r="AF18" s="778" t="s">
        <v>378</v>
      </c>
      <c r="AG18" s="778"/>
      <c r="AH18" s="778"/>
      <c r="AI18" s="778"/>
      <c r="AJ18" s="779"/>
      <c r="AK18" s="823" t="s">
        <v>378</v>
      </c>
      <c r="AL18" s="823"/>
      <c r="AM18" s="823"/>
      <c r="AN18" s="823"/>
      <c r="AO18" s="823"/>
      <c r="AP18" s="823" t="s">
        <v>378</v>
      </c>
      <c r="AQ18" s="823"/>
      <c r="AR18" s="823"/>
      <c r="AS18" s="823"/>
      <c r="AT18" s="823"/>
      <c r="AU18" s="823" t="s">
        <v>378</v>
      </c>
      <c r="AV18" s="823"/>
      <c r="AW18" s="823"/>
      <c r="AX18" s="823"/>
      <c r="AY18" s="823"/>
      <c r="AZ18" s="798" t="s">
        <v>378</v>
      </c>
      <c r="BA18" s="799"/>
      <c r="BB18" s="799"/>
      <c r="BC18" s="799"/>
      <c r="BD18" s="799"/>
      <c r="BE18" s="798" t="s">
        <v>378</v>
      </c>
      <c r="BF18" s="799"/>
      <c r="BG18" s="799"/>
      <c r="BH18" s="799"/>
      <c r="BI18" s="799"/>
      <c r="BJ18" s="798" t="s">
        <v>378</v>
      </c>
      <c r="BK18" s="799"/>
      <c r="BL18" s="799"/>
      <c r="BM18" s="799"/>
      <c r="BN18" s="799"/>
      <c r="BO18" s="798" t="s">
        <v>378</v>
      </c>
      <c r="BP18" s="799"/>
      <c r="BQ18" s="799"/>
      <c r="BR18" s="799"/>
      <c r="BS18" s="799"/>
      <c r="BT18" s="823" t="s">
        <v>378</v>
      </c>
      <c r="BU18" s="823"/>
      <c r="BV18" s="823"/>
      <c r="BW18" s="823"/>
      <c r="BX18" s="823"/>
      <c r="BY18" s="798" t="s">
        <v>378</v>
      </c>
      <c r="BZ18" s="799"/>
      <c r="CA18" s="799"/>
      <c r="CB18" s="799"/>
      <c r="CC18" s="800"/>
      <c r="CD18" s="798" t="s">
        <v>378</v>
      </c>
      <c r="CE18" s="799"/>
      <c r="CF18" s="799"/>
      <c r="CG18" s="799"/>
      <c r="CH18" s="799"/>
      <c r="CI18" s="778">
        <v>1</v>
      </c>
      <c r="CJ18" s="778"/>
      <c r="CK18" s="778"/>
      <c r="CL18" s="778"/>
      <c r="CM18" s="778"/>
      <c r="CN18" s="823">
        <f>ROUND(CI18/CI6*100,1)</f>
        <v>0</v>
      </c>
      <c r="CO18" s="823"/>
      <c r="CP18" s="823"/>
      <c r="CQ18" s="823"/>
      <c r="CR18" s="823"/>
      <c r="CS18" s="798">
        <v>0</v>
      </c>
      <c r="CT18" s="799"/>
      <c r="CU18" s="799"/>
      <c r="CV18" s="799"/>
      <c r="CW18" s="800"/>
      <c r="CX18" s="778">
        <v>5</v>
      </c>
      <c r="CY18" s="778"/>
      <c r="CZ18" s="778"/>
      <c r="DA18" s="778"/>
      <c r="DB18" s="801"/>
      <c r="DE18" s="242"/>
      <c r="DF18" s="242"/>
      <c r="DG18" s="242"/>
      <c r="DH18" s="242"/>
      <c r="DI18" s="240"/>
      <c r="DJ18" s="240"/>
      <c r="DK18" s="241"/>
      <c r="DL18" s="240"/>
      <c r="DM18" s="242"/>
      <c r="DN18" s="242"/>
      <c r="DO18" s="242"/>
      <c r="DP18" s="242"/>
      <c r="DQ18" s="242"/>
      <c r="DR18" s="243"/>
      <c r="DS18" s="243"/>
      <c r="DT18" s="243"/>
    </row>
    <row r="19" spans="1:138" ht="15.75" customHeight="1" x14ac:dyDescent="0.2">
      <c r="A19" s="813"/>
      <c r="B19" s="816"/>
      <c r="C19" s="816"/>
      <c r="D19" s="818" t="s">
        <v>198</v>
      </c>
      <c r="E19" s="818"/>
      <c r="F19" s="818"/>
      <c r="G19" s="779">
        <v>110850</v>
      </c>
      <c r="H19" s="794"/>
      <c r="I19" s="794"/>
      <c r="J19" s="794"/>
      <c r="K19" s="777"/>
      <c r="L19" s="779">
        <v>798120</v>
      </c>
      <c r="M19" s="794"/>
      <c r="N19" s="794"/>
      <c r="O19" s="794"/>
      <c r="P19" s="777"/>
      <c r="Q19" s="780">
        <v>110858</v>
      </c>
      <c r="R19" s="795"/>
      <c r="S19" s="795"/>
      <c r="T19" s="795"/>
      <c r="U19" s="796"/>
      <c r="V19" s="779">
        <v>798177</v>
      </c>
      <c r="W19" s="794"/>
      <c r="X19" s="794"/>
      <c r="Y19" s="794"/>
      <c r="Z19" s="777"/>
      <c r="AA19" s="777">
        <v>97676</v>
      </c>
      <c r="AB19" s="778"/>
      <c r="AC19" s="778"/>
      <c r="AD19" s="778"/>
      <c r="AE19" s="778"/>
      <c r="AF19" s="778">
        <v>703267</v>
      </c>
      <c r="AG19" s="778"/>
      <c r="AH19" s="778"/>
      <c r="AI19" s="778"/>
      <c r="AJ19" s="779"/>
      <c r="AK19" s="780">
        <v>97678</v>
      </c>
      <c r="AL19" s="781"/>
      <c r="AM19" s="781"/>
      <c r="AN19" s="781"/>
      <c r="AO19" s="782"/>
      <c r="AP19" s="778">
        <v>703282</v>
      </c>
      <c r="AQ19" s="778"/>
      <c r="AR19" s="778"/>
      <c r="AS19" s="778"/>
      <c r="AT19" s="778"/>
      <c r="AU19" s="777">
        <v>85677</v>
      </c>
      <c r="AV19" s="778"/>
      <c r="AW19" s="778"/>
      <c r="AX19" s="778"/>
      <c r="AY19" s="778"/>
      <c r="AZ19" s="778">
        <v>616874</v>
      </c>
      <c r="BA19" s="778"/>
      <c r="BB19" s="778"/>
      <c r="BC19" s="778"/>
      <c r="BD19" s="779"/>
      <c r="BE19" s="780">
        <v>85675</v>
      </c>
      <c r="BF19" s="781"/>
      <c r="BG19" s="781"/>
      <c r="BH19" s="781"/>
      <c r="BI19" s="782"/>
      <c r="BJ19" s="778">
        <v>616860</v>
      </c>
      <c r="BK19" s="778"/>
      <c r="BL19" s="778"/>
      <c r="BM19" s="778"/>
      <c r="BN19" s="778"/>
      <c r="BO19" s="777">
        <v>73863</v>
      </c>
      <c r="BP19" s="778"/>
      <c r="BQ19" s="778"/>
      <c r="BR19" s="778"/>
      <c r="BS19" s="778"/>
      <c r="BT19" s="802">
        <v>531814</v>
      </c>
      <c r="BU19" s="802"/>
      <c r="BV19" s="802"/>
      <c r="BW19" s="802"/>
      <c r="BX19" s="802"/>
      <c r="BY19" s="780">
        <v>73866</v>
      </c>
      <c r="BZ19" s="781"/>
      <c r="CA19" s="781"/>
      <c r="CB19" s="781"/>
      <c r="CC19" s="782"/>
      <c r="CD19" s="778">
        <v>531835</v>
      </c>
      <c r="CE19" s="778"/>
      <c r="CF19" s="778"/>
      <c r="CG19" s="778"/>
      <c r="CH19" s="779"/>
      <c r="CI19" s="778">
        <v>63014</v>
      </c>
      <c r="CJ19" s="778"/>
      <c r="CK19" s="778"/>
      <c r="CL19" s="778"/>
      <c r="CM19" s="778"/>
      <c r="CN19" s="823">
        <f>ROUND(CI19/CI6*100,1)</f>
        <v>21.5</v>
      </c>
      <c r="CO19" s="823"/>
      <c r="CP19" s="823"/>
      <c r="CQ19" s="823"/>
      <c r="CR19" s="823"/>
      <c r="CS19" s="798">
        <f>ROUND(CI19/BO19*100,1)</f>
        <v>85.3</v>
      </c>
      <c r="CT19" s="799"/>
      <c r="CU19" s="799"/>
      <c r="CV19" s="799"/>
      <c r="CW19" s="800"/>
      <c r="CX19" s="778">
        <v>453701</v>
      </c>
      <c r="CY19" s="778"/>
      <c r="CZ19" s="778"/>
      <c r="DA19" s="778"/>
      <c r="DB19" s="801"/>
      <c r="DE19" s="242"/>
      <c r="DF19" s="242"/>
      <c r="DG19" s="242"/>
      <c r="DH19" s="242"/>
      <c r="DI19" s="240"/>
      <c r="DJ19" s="240"/>
      <c r="DK19" s="241"/>
      <c r="DL19" s="240"/>
      <c r="DM19" s="242"/>
      <c r="DN19" s="242"/>
      <c r="DO19" s="242"/>
      <c r="DP19" s="242"/>
      <c r="DQ19" s="242"/>
      <c r="DR19" s="243"/>
      <c r="DS19" s="243"/>
      <c r="DT19" s="243"/>
    </row>
    <row r="20" spans="1:138" ht="15.75" customHeight="1" x14ac:dyDescent="0.2">
      <c r="A20" s="813"/>
      <c r="B20" s="816"/>
      <c r="C20" s="816"/>
      <c r="D20" s="818" t="s">
        <v>199</v>
      </c>
      <c r="E20" s="818"/>
      <c r="F20" s="818"/>
      <c r="G20" s="819">
        <v>40658</v>
      </c>
      <c r="H20" s="820"/>
      <c r="I20" s="820"/>
      <c r="J20" s="820"/>
      <c r="K20" s="821"/>
      <c r="L20" s="779">
        <v>439106</v>
      </c>
      <c r="M20" s="794"/>
      <c r="N20" s="794"/>
      <c r="O20" s="794"/>
      <c r="P20" s="777"/>
      <c r="Q20" s="780">
        <v>40661</v>
      </c>
      <c r="R20" s="795"/>
      <c r="S20" s="795"/>
      <c r="T20" s="795"/>
      <c r="U20" s="796"/>
      <c r="V20" s="779">
        <v>439139</v>
      </c>
      <c r="W20" s="794"/>
      <c r="X20" s="794"/>
      <c r="Y20" s="794"/>
      <c r="Z20" s="777"/>
      <c r="AA20" s="821">
        <v>54326</v>
      </c>
      <c r="AB20" s="822"/>
      <c r="AC20" s="822"/>
      <c r="AD20" s="822"/>
      <c r="AE20" s="822"/>
      <c r="AF20" s="778">
        <v>586721</v>
      </c>
      <c r="AG20" s="778"/>
      <c r="AH20" s="778"/>
      <c r="AI20" s="778"/>
      <c r="AJ20" s="779"/>
      <c r="AK20" s="780">
        <v>54326</v>
      </c>
      <c r="AL20" s="781"/>
      <c r="AM20" s="781"/>
      <c r="AN20" s="781"/>
      <c r="AO20" s="782"/>
      <c r="AP20" s="778">
        <v>586721</v>
      </c>
      <c r="AQ20" s="778"/>
      <c r="AR20" s="778"/>
      <c r="AS20" s="778"/>
      <c r="AT20" s="778"/>
      <c r="AU20" s="821">
        <v>68767</v>
      </c>
      <c r="AV20" s="822"/>
      <c r="AW20" s="822"/>
      <c r="AX20" s="822"/>
      <c r="AY20" s="822"/>
      <c r="AZ20" s="778">
        <v>742684</v>
      </c>
      <c r="BA20" s="778"/>
      <c r="BB20" s="778"/>
      <c r="BC20" s="778"/>
      <c r="BD20" s="779"/>
      <c r="BE20" s="780">
        <v>68768</v>
      </c>
      <c r="BF20" s="781"/>
      <c r="BG20" s="781"/>
      <c r="BH20" s="781"/>
      <c r="BI20" s="782"/>
      <c r="BJ20" s="778">
        <v>742694</v>
      </c>
      <c r="BK20" s="778"/>
      <c r="BL20" s="778"/>
      <c r="BM20" s="778"/>
      <c r="BN20" s="778"/>
      <c r="BO20" s="821">
        <v>88404</v>
      </c>
      <c r="BP20" s="822"/>
      <c r="BQ20" s="822"/>
      <c r="BR20" s="822"/>
      <c r="BS20" s="822"/>
      <c r="BT20" s="802">
        <v>954763</v>
      </c>
      <c r="BU20" s="802"/>
      <c r="BV20" s="802"/>
      <c r="BW20" s="802"/>
      <c r="BX20" s="802"/>
      <c r="BY20" s="780">
        <v>88404</v>
      </c>
      <c r="BZ20" s="781"/>
      <c r="CA20" s="781"/>
      <c r="CB20" s="781"/>
      <c r="CC20" s="782"/>
      <c r="CD20" s="778">
        <v>954763</v>
      </c>
      <c r="CE20" s="778"/>
      <c r="CF20" s="778"/>
      <c r="CG20" s="778"/>
      <c r="CH20" s="779"/>
      <c r="CI20" s="822">
        <v>99893</v>
      </c>
      <c r="CJ20" s="822"/>
      <c r="CK20" s="822"/>
      <c r="CL20" s="822"/>
      <c r="CM20" s="822"/>
      <c r="CN20" s="823">
        <f>ROUND(CI20/CI6*100,1)</f>
        <v>34.200000000000003</v>
      </c>
      <c r="CO20" s="823"/>
      <c r="CP20" s="823"/>
      <c r="CQ20" s="823"/>
      <c r="CR20" s="823"/>
      <c r="CS20" s="798">
        <f>ROUND(CI20/BO20*100,1)</f>
        <v>113</v>
      </c>
      <c r="CT20" s="799"/>
      <c r="CU20" s="799"/>
      <c r="CV20" s="799"/>
      <c r="CW20" s="800"/>
      <c r="CX20" s="778">
        <v>1078844</v>
      </c>
      <c r="CY20" s="778"/>
      <c r="CZ20" s="778"/>
      <c r="DA20" s="778"/>
      <c r="DB20" s="801"/>
      <c r="DE20" s="242"/>
      <c r="DF20" s="242"/>
      <c r="DG20" s="242"/>
      <c r="DH20" s="242"/>
      <c r="DI20" s="240"/>
      <c r="DJ20" s="240"/>
      <c r="DK20" s="241"/>
      <c r="DL20" s="240"/>
      <c r="DM20" s="242"/>
      <c r="DN20" s="243"/>
      <c r="DO20" s="240"/>
      <c r="DP20" s="243"/>
      <c r="DQ20" s="243"/>
      <c r="DR20" s="243"/>
      <c r="DS20" s="243"/>
      <c r="DT20" s="243"/>
    </row>
    <row r="21" spans="1:138" ht="15.75" customHeight="1" x14ac:dyDescent="0.2">
      <c r="A21" s="813"/>
      <c r="B21" s="816"/>
      <c r="C21" s="816"/>
      <c r="D21" s="818" t="s">
        <v>200</v>
      </c>
      <c r="E21" s="818"/>
      <c r="F21" s="818"/>
      <c r="G21" s="779">
        <v>25699</v>
      </c>
      <c r="H21" s="794"/>
      <c r="I21" s="794"/>
      <c r="J21" s="794"/>
      <c r="K21" s="777"/>
      <c r="L21" s="779">
        <v>331517</v>
      </c>
      <c r="M21" s="794"/>
      <c r="N21" s="794"/>
      <c r="O21" s="794"/>
      <c r="P21" s="777"/>
      <c r="Q21" s="780">
        <v>25680</v>
      </c>
      <c r="R21" s="795"/>
      <c r="S21" s="795"/>
      <c r="T21" s="795"/>
      <c r="U21" s="796"/>
      <c r="V21" s="779">
        <v>331272</v>
      </c>
      <c r="W21" s="794"/>
      <c r="X21" s="794"/>
      <c r="Y21" s="794"/>
      <c r="Z21" s="777"/>
      <c r="AA21" s="777">
        <v>27622</v>
      </c>
      <c r="AB21" s="778"/>
      <c r="AC21" s="778"/>
      <c r="AD21" s="778"/>
      <c r="AE21" s="778"/>
      <c r="AF21" s="778">
        <v>356324</v>
      </c>
      <c r="AG21" s="778"/>
      <c r="AH21" s="778"/>
      <c r="AI21" s="778"/>
      <c r="AJ21" s="779"/>
      <c r="AK21" s="780">
        <v>27617</v>
      </c>
      <c r="AL21" s="781"/>
      <c r="AM21" s="781"/>
      <c r="AN21" s="781"/>
      <c r="AO21" s="782"/>
      <c r="AP21" s="778">
        <v>356259</v>
      </c>
      <c r="AQ21" s="778"/>
      <c r="AR21" s="778"/>
      <c r="AS21" s="778"/>
      <c r="AT21" s="778"/>
      <c r="AU21" s="777">
        <v>29570</v>
      </c>
      <c r="AV21" s="778"/>
      <c r="AW21" s="778"/>
      <c r="AX21" s="778"/>
      <c r="AY21" s="778"/>
      <c r="AZ21" s="778">
        <v>381453</v>
      </c>
      <c r="BA21" s="778"/>
      <c r="BB21" s="778"/>
      <c r="BC21" s="778"/>
      <c r="BD21" s="779"/>
      <c r="BE21" s="780">
        <v>29556</v>
      </c>
      <c r="BF21" s="781"/>
      <c r="BG21" s="781"/>
      <c r="BH21" s="781"/>
      <c r="BI21" s="782"/>
      <c r="BJ21" s="778">
        <v>381272</v>
      </c>
      <c r="BK21" s="778"/>
      <c r="BL21" s="778"/>
      <c r="BM21" s="778"/>
      <c r="BN21" s="778"/>
      <c r="BO21" s="777">
        <v>31745</v>
      </c>
      <c r="BP21" s="778"/>
      <c r="BQ21" s="778"/>
      <c r="BR21" s="778"/>
      <c r="BS21" s="778"/>
      <c r="BT21" s="802">
        <v>409510</v>
      </c>
      <c r="BU21" s="802"/>
      <c r="BV21" s="802"/>
      <c r="BW21" s="802"/>
      <c r="BX21" s="802"/>
      <c r="BY21" s="780">
        <v>31733</v>
      </c>
      <c r="BZ21" s="781"/>
      <c r="CA21" s="781"/>
      <c r="CB21" s="781"/>
      <c r="CC21" s="782"/>
      <c r="CD21" s="778">
        <v>409356</v>
      </c>
      <c r="CE21" s="778"/>
      <c r="CF21" s="778"/>
      <c r="CG21" s="778"/>
      <c r="CH21" s="779"/>
      <c r="CI21" s="778">
        <v>33958</v>
      </c>
      <c r="CJ21" s="778"/>
      <c r="CK21" s="778"/>
      <c r="CL21" s="778"/>
      <c r="CM21" s="778"/>
      <c r="CN21" s="823">
        <f>ROUND(CI21/CI6*100,1)</f>
        <v>11.6</v>
      </c>
      <c r="CO21" s="823"/>
      <c r="CP21" s="823"/>
      <c r="CQ21" s="823"/>
      <c r="CR21" s="823"/>
      <c r="CS21" s="798">
        <f>ROUND(CI21/BO21*100,1)</f>
        <v>107</v>
      </c>
      <c r="CT21" s="799"/>
      <c r="CU21" s="799"/>
      <c r="CV21" s="799"/>
      <c r="CW21" s="800"/>
      <c r="CX21" s="778">
        <v>438058</v>
      </c>
      <c r="CY21" s="778"/>
      <c r="CZ21" s="778"/>
      <c r="DA21" s="778"/>
      <c r="DB21" s="801"/>
      <c r="DE21" s="242"/>
      <c r="DF21" s="240"/>
      <c r="DG21" s="240"/>
      <c r="DH21" s="240"/>
      <c r="DI21" s="240"/>
      <c r="DJ21" s="240"/>
      <c r="DK21" s="241"/>
      <c r="DL21" s="240"/>
      <c r="DM21" s="242"/>
      <c r="DN21" s="242"/>
      <c r="DO21" s="242"/>
      <c r="DP21" s="242"/>
      <c r="DQ21" s="242"/>
      <c r="DR21" s="243"/>
      <c r="DS21" s="243"/>
      <c r="DT21" s="243"/>
    </row>
    <row r="22" spans="1:138" ht="15.75" customHeight="1" x14ac:dyDescent="0.2">
      <c r="A22" s="813"/>
      <c r="B22" s="816"/>
      <c r="C22" s="816"/>
      <c r="D22" s="818" t="s">
        <v>201</v>
      </c>
      <c r="E22" s="818"/>
      <c r="F22" s="818"/>
      <c r="G22" s="779" t="s">
        <v>132</v>
      </c>
      <c r="H22" s="794"/>
      <c r="I22" s="794"/>
      <c r="J22" s="794"/>
      <c r="K22" s="777"/>
      <c r="L22" s="779" t="s">
        <v>132</v>
      </c>
      <c r="M22" s="794"/>
      <c r="N22" s="794"/>
      <c r="O22" s="794"/>
      <c r="P22" s="777"/>
      <c r="Q22" s="779" t="s">
        <v>132</v>
      </c>
      <c r="R22" s="794"/>
      <c r="S22" s="794"/>
      <c r="T22" s="794"/>
      <c r="U22" s="777"/>
      <c r="V22" s="779" t="s">
        <v>132</v>
      </c>
      <c r="W22" s="794"/>
      <c r="X22" s="794"/>
      <c r="Y22" s="794"/>
      <c r="Z22" s="777"/>
      <c r="AA22" s="777" t="s">
        <v>378</v>
      </c>
      <c r="AB22" s="778"/>
      <c r="AC22" s="778"/>
      <c r="AD22" s="778"/>
      <c r="AE22" s="778"/>
      <c r="AF22" s="778" t="s">
        <v>378</v>
      </c>
      <c r="AG22" s="778"/>
      <c r="AH22" s="778"/>
      <c r="AI22" s="778"/>
      <c r="AJ22" s="779"/>
      <c r="AK22" s="778" t="s">
        <v>132</v>
      </c>
      <c r="AL22" s="778"/>
      <c r="AM22" s="778"/>
      <c r="AN22" s="778"/>
      <c r="AO22" s="779"/>
      <c r="AP22" s="778" t="s">
        <v>132</v>
      </c>
      <c r="AQ22" s="778"/>
      <c r="AR22" s="778"/>
      <c r="AS22" s="778"/>
      <c r="AT22" s="779"/>
      <c r="AU22" s="778" t="s">
        <v>132</v>
      </c>
      <c r="AV22" s="778"/>
      <c r="AW22" s="778"/>
      <c r="AX22" s="778"/>
      <c r="AY22" s="779"/>
      <c r="AZ22" s="778" t="s">
        <v>132</v>
      </c>
      <c r="BA22" s="778"/>
      <c r="BB22" s="778"/>
      <c r="BC22" s="778"/>
      <c r="BD22" s="779"/>
      <c r="BE22" s="778" t="s">
        <v>132</v>
      </c>
      <c r="BF22" s="778"/>
      <c r="BG22" s="778"/>
      <c r="BH22" s="778"/>
      <c r="BI22" s="779"/>
      <c r="BJ22" s="778" t="s">
        <v>132</v>
      </c>
      <c r="BK22" s="778"/>
      <c r="BL22" s="778"/>
      <c r="BM22" s="778"/>
      <c r="BN22" s="779"/>
      <c r="BO22" s="778" t="s">
        <v>132</v>
      </c>
      <c r="BP22" s="778"/>
      <c r="BQ22" s="778"/>
      <c r="BR22" s="778"/>
      <c r="BS22" s="779"/>
      <c r="BT22" s="778" t="s">
        <v>132</v>
      </c>
      <c r="BU22" s="778"/>
      <c r="BV22" s="778"/>
      <c r="BW22" s="778"/>
      <c r="BX22" s="779"/>
      <c r="BY22" s="778" t="s">
        <v>132</v>
      </c>
      <c r="BZ22" s="778"/>
      <c r="CA22" s="778"/>
      <c r="CB22" s="778"/>
      <c r="CC22" s="779"/>
      <c r="CD22" s="778" t="s">
        <v>132</v>
      </c>
      <c r="CE22" s="778"/>
      <c r="CF22" s="778"/>
      <c r="CG22" s="778"/>
      <c r="CH22" s="779"/>
      <c r="CI22" s="778">
        <v>268</v>
      </c>
      <c r="CJ22" s="778"/>
      <c r="CK22" s="778"/>
      <c r="CL22" s="778"/>
      <c r="CM22" s="779"/>
      <c r="CN22" s="823">
        <v>0</v>
      </c>
      <c r="CO22" s="823"/>
      <c r="CP22" s="823"/>
      <c r="CQ22" s="823"/>
      <c r="CR22" s="823"/>
      <c r="CS22" s="798">
        <v>0</v>
      </c>
      <c r="CT22" s="799"/>
      <c r="CU22" s="799"/>
      <c r="CV22" s="799"/>
      <c r="CW22" s="800"/>
      <c r="CX22" s="778">
        <v>724</v>
      </c>
      <c r="CY22" s="778"/>
      <c r="CZ22" s="778"/>
      <c r="DA22" s="778"/>
      <c r="DB22" s="801"/>
      <c r="DE22" s="242"/>
      <c r="DF22" s="242"/>
      <c r="DG22" s="242"/>
      <c r="DH22" s="242"/>
      <c r="DI22" s="240"/>
      <c r="DJ22" s="240"/>
      <c r="DK22" s="241"/>
      <c r="DL22" s="240"/>
      <c r="DM22" s="242"/>
      <c r="DN22" s="242"/>
      <c r="DO22" s="242"/>
      <c r="DP22" s="242"/>
      <c r="DQ22" s="242"/>
      <c r="DR22" s="243"/>
      <c r="DS22" s="243"/>
      <c r="DT22" s="243"/>
    </row>
    <row r="23" spans="1:138" ht="15.75" customHeight="1" x14ac:dyDescent="0.2">
      <c r="A23" s="813"/>
      <c r="B23" s="816"/>
      <c r="C23" s="816"/>
      <c r="D23" s="818" t="s">
        <v>202</v>
      </c>
      <c r="E23" s="818"/>
      <c r="F23" s="818"/>
      <c r="G23" s="779">
        <v>2407</v>
      </c>
      <c r="H23" s="794"/>
      <c r="I23" s="794"/>
      <c r="J23" s="794"/>
      <c r="K23" s="777"/>
      <c r="L23" s="779">
        <v>12998</v>
      </c>
      <c r="M23" s="794"/>
      <c r="N23" s="794"/>
      <c r="O23" s="794"/>
      <c r="P23" s="777"/>
      <c r="Q23" s="780">
        <v>2407</v>
      </c>
      <c r="R23" s="795"/>
      <c r="S23" s="795"/>
      <c r="T23" s="795"/>
      <c r="U23" s="796"/>
      <c r="V23" s="779">
        <v>12998</v>
      </c>
      <c r="W23" s="794"/>
      <c r="X23" s="794"/>
      <c r="Y23" s="794"/>
      <c r="Z23" s="777"/>
      <c r="AA23" s="777">
        <v>2218</v>
      </c>
      <c r="AB23" s="778"/>
      <c r="AC23" s="778"/>
      <c r="AD23" s="778"/>
      <c r="AE23" s="778"/>
      <c r="AF23" s="778">
        <v>11977</v>
      </c>
      <c r="AG23" s="778"/>
      <c r="AH23" s="778"/>
      <c r="AI23" s="778"/>
      <c r="AJ23" s="779"/>
      <c r="AK23" s="780">
        <v>2218</v>
      </c>
      <c r="AL23" s="781"/>
      <c r="AM23" s="781"/>
      <c r="AN23" s="781"/>
      <c r="AO23" s="782"/>
      <c r="AP23" s="778">
        <v>11977</v>
      </c>
      <c r="AQ23" s="778"/>
      <c r="AR23" s="778"/>
      <c r="AS23" s="778"/>
      <c r="AT23" s="778"/>
      <c r="AU23" s="777">
        <v>1344</v>
      </c>
      <c r="AV23" s="778"/>
      <c r="AW23" s="778"/>
      <c r="AX23" s="778"/>
      <c r="AY23" s="778"/>
      <c r="AZ23" s="778">
        <v>7258</v>
      </c>
      <c r="BA23" s="778"/>
      <c r="BB23" s="778"/>
      <c r="BC23" s="778"/>
      <c r="BD23" s="779"/>
      <c r="BE23" s="780">
        <v>1344</v>
      </c>
      <c r="BF23" s="781"/>
      <c r="BG23" s="781"/>
      <c r="BH23" s="781"/>
      <c r="BI23" s="782"/>
      <c r="BJ23" s="778">
        <v>7258</v>
      </c>
      <c r="BK23" s="778"/>
      <c r="BL23" s="778"/>
      <c r="BM23" s="778"/>
      <c r="BN23" s="778"/>
      <c r="BO23" s="778" t="s">
        <v>132</v>
      </c>
      <c r="BP23" s="778"/>
      <c r="BQ23" s="778"/>
      <c r="BR23" s="778"/>
      <c r="BS23" s="779"/>
      <c r="BT23" s="778" t="s">
        <v>132</v>
      </c>
      <c r="BU23" s="778"/>
      <c r="BV23" s="778"/>
      <c r="BW23" s="778"/>
      <c r="BX23" s="779"/>
      <c r="BY23" s="778" t="s">
        <v>132</v>
      </c>
      <c r="BZ23" s="778"/>
      <c r="CA23" s="778"/>
      <c r="CB23" s="778"/>
      <c r="CC23" s="779"/>
      <c r="CD23" s="778" t="s">
        <v>132</v>
      </c>
      <c r="CE23" s="778"/>
      <c r="CF23" s="778"/>
      <c r="CG23" s="778"/>
      <c r="CH23" s="779"/>
      <c r="CI23" s="778" t="s">
        <v>132</v>
      </c>
      <c r="CJ23" s="778"/>
      <c r="CK23" s="778"/>
      <c r="CL23" s="778"/>
      <c r="CM23" s="779"/>
      <c r="CN23" s="778" t="s">
        <v>132</v>
      </c>
      <c r="CO23" s="778"/>
      <c r="CP23" s="778"/>
      <c r="CQ23" s="778"/>
      <c r="CR23" s="779"/>
      <c r="CS23" s="778" t="s">
        <v>132</v>
      </c>
      <c r="CT23" s="778"/>
      <c r="CU23" s="778"/>
      <c r="CV23" s="778"/>
      <c r="CW23" s="779"/>
      <c r="CX23" s="778" t="s">
        <v>132</v>
      </c>
      <c r="CY23" s="778"/>
      <c r="CZ23" s="778"/>
      <c r="DA23" s="778"/>
      <c r="DB23" s="801"/>
      <c r="DE23" s="242"/>
      <c r="DF23" s="242"/>
      <c r="DG23" s="242"/>
      <c r="DH23" s="242"/>
      <c r="DI23" s="240"/>
      <c r="DJ23" s="240"/>
      <c r="DK23" s="241"/>
      <c r="DL23" s="240"/>
      <c r="DM23" s="242"/>
      <c r="DN23" s="242"/>
      <c r="DO23" s="242"/>
      <c r="DP23" s="242"/>
      <c r="DQ23" s="242"/>
      <c r="DR23" s="243"/>
      <c r="DS23" s="243"/>
      <c r="DT23" s="243"/>
    </row>
    <row r="24" spans="1:138" ht="15.75" customHeight="1" x14ac:dyDescent="0.2">
      <c r="A24" s="813"/>
      <c r="B24" s="816"/>
      <c r="C24" s="817"/>
      <c r="D24" s="818" t="s">
        <v>203</v>
      </c>
      <c r="E24" s="818"/>
      <c r="F24" s="818"/>
      <c r="G24" s="779">
        <v>7616</v>
      </c>
      <c r="H24" s="794"/>
      <c r="I24" s="794"/>
      <c r="J24" s="794"/>
      <c r="K24" s="777"/>
      <c r="L24" s="779">
        <v>61690</v>
      </c>
      <c r="M24" s="794"/>
      <c r="N24" s="794"/>
      <c r="O24" s="794"/>
      <c r="P24" s="777"/>
      <c r="Q24" s="780">
        <v>7616</v>
      </c>
      <c r="R24" s="795"/>
      <c r="S24" s="795"/>
      <c r="T24" s="795"/>
      <c r="U24" s="796"/>
      <c r="V24" s="779">
        <v>61690</v>
      </c>
      <c r="W24" s="794"/>
      <c r="X24" s="794"/>
      <c r="Y24" s="794"/>
      <c r="Z24" s="777"/>
      <c r="AA24" s="777">
        <v>8227</v>
      </c>
      <c r="AB24" s="778"/>
      <c r="AC24" s="778"/>
      <c r="AD24" s="778"/>
      <c r="AE24" s="778"/>
      <c r="AF24" s="778">
        <v>66639</v>
      </c>
      <c r="AG24" s="778"/>
      <c r="AH24" s="778"/>
      <c r="AI24" s="778"/>
      <c r="AJ24" s="779"/>
      <c r="AK24" s="780">
        <v>8226</v>
      </c>
      <c r="AL24" s="781"/>
      <c r="AM24" s="781"/>
      <c r="AN24" s="781"/>
      <c r="AO24" s="782"/>
      <c r="AP24" s="778">
        <v>66631</v>
      </c>
      <c r="AQ24" s="778"/>
      <c r="AR24" s="778"/>
      <c r="AS24" s="778"/>
      <c r="AT24" s="778"/>
      <c r="AU24" s="777">
        <v>7542</v>
      </c>
      <c r="AV24" s="778"/>
      <c r="AW24" s="778"/>
      <c r="AX24" s="778"/>
      <c r="AY24" s="778"/>
      <c r="AZ24" s="778">
        <v>61090</v>
      </c>
      <c r="BA24" s="778"/>
      <c r="BB24" s="778"/>
      <c r="BC24" s="778"/>
      <c r="BD24" s="779"/>
      <c r="BE24" s="780">
        <v>7542</v>
      </c>
      <c r="BF24" s="781"/>
      <c r="BG24" s="781"/>
      <c r="BH24" s="781"/>
      <c r="BI24" s="782"/>
      <c r="BJ24" s="778">
        <v>61090</v>
      </c>
      <c r="BK24" s="778"/>
      <c r="BL24" s="778"/>
      <c r="BM24" s="778"/>
      <c r="BN24" s="778"/>
      <c r="BO24" s="778" t="s">
        <v>132</v>
      </c>
      <c r="BP24" s="778"/>
      <c r="BQ24" s="778"/>
      <c r="BR24" s="778"/>
      <c r="BS24" s="779"/>
      <c r="BT24" s="778" t="s">
        <v>132</v>
      </c>
      <c r="BU24" s="778"/>
      <c r="BV24" s="778"/>
      <c r="BW24" s="778"/>
      <c r="BX24" s="779"/>
      <c r="BY24" s="778" t="s">
        <v>132</v>
      </c>
      <c r="BZ24" s="778"/>
      <c r="CA24" s="778"/>
      <c r="CB24" s="778"/>
      <c r="CC24" s="779"/>
      <c r="CD24" s="778" t="s">
        <v>132</v>
      </c>
      <c r="CE24" s="778"/>
      <c r="CF24" s="778"/>
      <c r="CG24" s="778"/>
      <c r="CH24" s="779"/>
      <c r="CI24" s="778" t="s">
        <v>132</v>
      </c>
      <c r="CJ24" s="778"/>
      <c r="CK24" s="778"/>
      <c r="CL24" s="778"/>
      <c r="CM24" s="779"/>
      <c r="CN24" s="778" t="s">
        <v>132</v>
      </c>
      <c r="CO24" s="778"/>
      <c r="CP24" s="778"/>
      <c r="CQ24" s="778"/>
      <c r="CR24" s="779"/>
      <c r="CS24" s="778" t="s">
        <v>132</v>
      </c>
      <c r="CT24" s="778"/>
      <c r="CU24" s="778"/>
      <c r="CV24" s="778"/>
      <c r="CW24" s="779"/>
      <c r="CX24" s="778" t="s">
        <v>132</v>
      </c>
      <c r="CY24" s="778"/>
      <c r="CZ24" s="778"/>
      <c r="DA24" s="778"/>
      <c r="DB24" s="801"/>
      <c r="DE24" s="242"/>
      <c r="DF24" s="242"/>
      <c r="DG24" s="242"/>
      <c r="DH24" s="242"/>
      <c r="DI24" s="240"/>
      <c r="DJ24" s="240"/>
      <c r="DK24" s="241"/>
      <c r="DL24" s="240"/>
      <c r="DM24" s="242"/>
      <c r="DN24" s="242"/>
      <c r="DO24" s="242"/>
      <c r="DP24" s="242"/>
      <c r="DQ24" s="242"/>
      <c r="DR24" s="243"/>
      <c r="DS24" s="243"/>
      <c r="DT24" s="243"/>
    </row>
    <row r="25" spans="1:138" ht="15.75" customHeight="1" x14ac:dyDescent="0.2">
      <c r="A25" s="813"/>
      <c r="B25" s="816"/>
      <c r="C25" s="815" t="s">
        <v>379</v>
      </c>
      <c r="D25" s="818" t="s">
        <v>192</v>
      </c>
      <c r="E25" s="818"/>
      <c r="F25" s="818"/>
      <c r="G25" s="779">
        <v>640</v>
      </c>
      <c r="H25" s="794"/>
      <c r="I25" s="794"/>
      <c r="J25" s="794"/>
      <c r="K25" s="777"/>
      <c r="L25" s="779">
        <v>1920</v>
      </c>
      <c r="M25" s="794"/>
      <c r="N25" s="794"/>
      <c r="O25" s="794"/>
      <c r="P25" s="777"/>
      <c r="Q25" s="780">
        <v>640</v>
      </c>
      <c r="R25" s="795"/>
      <c r="S25" s="795"/>
      <c r="T25" s="795"/>
      <c r="U25" s="796"/>
      <c r="V25" s="779">
        <v>1920</v>
      </c>
      <c r="W25" s="794"/>
      <c r="X25" s="794"/>
      <c r="Y25" s="794"/>
      <c r="Z25" s="777"/>
      <c r="AA25" s="777">
        <v>539</v>
      </c>
      <c r="AB25" s="778"/>
      <c r="AC25" s="778"/>
      <c r="AD25" s="778"/>
      <c r="AE25" s="778"/>
      <c r="AF25" s="778">
        <v>1617</v>
      </c>
      <c r="AG25" s="778"/>
      <c r="AH25" s="778"/>
      <c r="AI25" s="778"/>
      <c r="AJ25" s="779"/>
      <c r="AK25" s="780">
        <v>539</v>
      </c>
      <c r="AL25" s="781"/>
      <c r="AM25" s="781"/>
      <c r="AN25" s="781"/>
      <c r="AO25" s="782"/>
      <c r="AP25" s="778">
        <v>1617</v>
      </c>
      <c r="AQ25" s="778"/>
      <c r="AR25" s="778"/>
      <c r="AS25" s="778"/>
      <c r="AT25" s="778"/>
      <c r="AU25" s="777">
        <v>519</v>
      </c>
      <c r="AV25" s="778"/>
      <c r="AW25" s="778"/>
      <c r="AX25" s="778"/>
      <c r="AY25" s="778"/>
      <c r="AZ25" s="778">
        <v>1557</v>
      </c>
      <c r="BA25" s="778"/>
      <c r="BB25" s="778"/>
      <c r="BC25" s="778"/>
      <c r="BD25" s="779"/>
      <c r="BE25" s="780">
        <v>519</v>
      </c>
      <c r="BF25" s="781"/>
      <c r="BG25" s="781"/>
      <c r="BH25" s="781"/>
      <c r="BI25" s="782"/>
      <c r="BJ25" s="778">
        <v>1557</v>
      </c>
      <c r="BK25" s="778"/>
      <c r="BL25" s="778"/>
      <c r="BM25" s="778"/>
      <c r="BN25" s="778"/>
      <c r="BO25" s="777">
        <v>473</v>
      </c>
      <c r="BP25" s="778"/>
      <c r="BQ25" s="778"/>
      <c r="BR25" s="778"/>
      <c r="BS25" s="778"/>
      <c r="BT25" s="802">
        <v>1419</v>
      </c>
      <c r="BU25" s="802"/>
      <c r="BV25" s="802"/>
      <c r="BW25" s="802"/>
      <c r="BX25" s="802"/>
      <c r="BY25" s="780">
        <v>474</v>
      </c>
      <c r="BZ25" s="781"/>
      <c r="CA25" s="781"/>
      <c r="CB25" s="781"/>
      <c r="CC25" s="782"/>
      <c r="CD25" s="778">
        <v>1422</v>
      </c>
      <c r="CE25" s="778"/>
      <c r="CF25" s="778"/>
      <c r="CG25" s="778"/>
      <c r="CH25" s="779"/>
      <c r="CI25" s="778">
        <v>427</v>
      </c>
      <c r="CJ25" s="778"/>
      <c r="CK25" s="778"/>
      <c r="CL25" s="778"/>
      <c r="CM25" s="778"/>
      <c r="CN25" s="823">
        <f>ROUND(CI25/CI6*100,1)</f>
        <v>0.1</v>
      </c>
      <c r="CO25" s="823"/>
      <c r="CP25" s="823"/>
      <c r="CQ25" s="823"/>
      <c r="CR25" s="823"/>
      <c r="CS25" s="798">
        <f>ROUND(CI25/BO25*100,1)</f>
        <v>90.3</v>
      </c>
      <c r="CT25" s="799"/>
      <c r="CU25" s="799"/>
      <c r="CV25" s="799"/>
      <c r="CW25" s="800"/>
      <c r="CX25" s="778">
        <v>1281</v>
      </c>
      <c r="CY25" s="778"/>
      <c r="CZ25" s="778"/>
      <c r="DA25" s="778"/>
      <c r="DB25" s="801"/>
      <c r="DE25" s="244"/>
      <c r="DF25" s="244"/>
      <c r="DG25" s="244"/>
      <c r="DH25" s="244"/>
      <c r="DI25" s="244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</row>
    <row r="26" spans="1:138" ht="15.75" customHeight="1" x14ac:dyDescent="0.2">
      <c r="A26" s="813"/>
      <c r="B26" s="816"/>
      <c r="C26" s="816"/>
      <c r="D26" s="818" t="s">
        <v>193</v>
      </c>
      <c r="E26" s="818"/>
      <c r="F26" s="818"/>
      <c r="G26" s="779">
        <v>442</v>
      </c>
      <c r="H26" s="794"/>
      <c r="I26" s="794"/>
      <c r="J26" s="794"/>
      <c r="K26" s="777"/>
      <c r="L26" s="779">
        <v>1680</v>
      </c>
      <c r="M26" s="794"/>
      <c r="N26" s="794"/>
      <c r="O26" s="794"/>
      <c r="P26" s="777"/>
      <c r="Q26" s="780">
        <v>442</v>
      </c>
      <c r="R26" s="795"/>
      <c r="S26" s="795"/>
      <c r="T26" s="795"/>
      <c r="U26" s="796"/>
      <c r="V26" s="779">
        <v>1680</v>
      </c>
      <c r="W26" s="794"/>
      <c r="X26" s="794"/>
      <c r="Y26" s="794"/>
      <c r="Z26" s="777"/>
      <c r="AA26" s="777">
        <v>544</v>
      </c>
      <c r="AB26" s="778"/>
      <c r="AC26" s="778"/>
      <c r="AD26" s="778"/>
      <c r="AE26" s="778"/>
      <c r="AF26" s="778">
        <v>2067</v>
      </c>
      <c r="AG26" s="778"/>
      <c r="AH26" s="778"/>
      <c r="AI26" s="778"/>
      <c r="AJ26" s="779"/>
      <c r="AK26" s="780">
        <v>544</v>
      </c>
      <c r="AL26" s="781"/>
      <c r="AM26" s="781"/>
      <c r="AN26" s="781"/>
      <c r="AO26" s="782"/>
      <c r="AP26" s="778">
        <v>2067</v>
      </c>
      <c r="AQ26" s="778"/>
      <c r="AR26" s="778"/>
      <c r="AS26" s="778"/>
      <c r="AT26" s="778"/>
      <c r="AU26" s="777">
        <v>647</v>
      </c>
      <c r="AV26" s="778"/>
      <c r="AW26" s="778"/>
      <c r="AX26" s="778"/>
      <c r="AY26" s="778"/>
      <c r="AZ26" s="778">
        <v>2459</v>
      </c>
      <c r="BA26" s="778"/>
      <c r="BB26" s="778"/>
      <c r="BC26" s="778"/>
      <c r="BD26" s="779"/>
      <c r="BE26" s="780">
        <v>647</v>
      </c>
      <c r="BF26" s="781"/>
      <c r="BG26" s="781"/>
      <c r="BH26" s="781"/>
      <c r="BI26" s="782"/>
      <c r="BJ26" s="778">
        <v>2459</v>
      </c>
      <c r="BK26" s="778"/>
      <c r="BL26" s="778"/>
      <c r="BM26" s="778"/>
      <c r="BN26" s="778"/>
      <c r="BO26" s="777">
        <v>803</v>
      </c>
      <c r="BP26" s="778"/>
      <c r="BQ26" s="778"/>
      <c r="BR26" s="778"/>
      <c r="BS26" s="778"/>
      <c r="BT26" s="802">
        <v>3051</v>
      </c>
      <c r="BU26" s="802"/>
      <c r="BV26" s="802"/>
      <c r="BW26" s="802"/>
      <c r="BX26" s="802"/>
      <c r="BY26" s="780">
        <v>803</v>
      </c>
      <c r="BZ26" s="781"/>
      <c r="CA26" s="781"/>
      <c r="CB26" s="781"/>
      <c r="CC26" s="782"/>
      <c r="CD26" s="778">
        <v>3051</v>
      </c>
      <c r="CE26" s="778"/>
      <c r="CF26" s="778"/>
      <c r="CG26" s="778"/>
      <c r="CH26" s="779"/>
      <c r="CI26" s="778">
        <v>901</v>
      </c>
      <c r="CJ26" s="778"/>
      <c r="CK26" s="778"/>
      <c r="CL26" s="778"/>
      <c r="CM26" s="778"/>
      <c r="CN26" s="823">
        <f>ROUND(CI26/CI6*100,1)</f>
        <v>0.3</v>
      </c>
      <c r="CO26" s="823"/>
      <c r="CP26" s="823"/>
      <c r="CQ26" s="823"/>
      <c r="CR26" s="823"/>
      <c r="CS26" s="798">
        <f>ROUND(CI26/BO26*100,1)</f>
        <v>112.2</v>
      </c>
      <c r="CT26" s="799"/>
      <c r="CU26" s="799"/>
      <c r="CV26" s="799"/>
      <c r="CW26" s="800"/>
      <c r="CX26" s="778">
        <v>3424</v>
      </c>
      <c r="CY26" s="778"/>
      <c r="CZ26" s="778"/>
      <c r="DA26" s="778"/>
      <c r="DB26" s="801"/>
      <c r="DC26" s="201"/>
      <c r="DD26" s="201"/>
      <c r="DE26" s="201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39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</row>
    <row r="27" spans="1:138" ht="15.75" customHeight="1" x14ac:dyDescent="0.2">
      <c r="A27" s="813"/>
      <c r="B27" s="816"/>
      <c r="C27" s="816"/>
      <c r="D27" s="818" t="s">
        <v>194</v>
      </c>
      <c r="E27" s="818"/>
      <c r="F27" s="818"/>
      <c r="G27" s="779">
        <v>163</v>
      </c>
      <c r="H27" s="794"/>
      <c r="I27" s="794"/>
      <c r="J27" s="794"/>
      <c r="K27" s="777"/>
      <c r="L27" s="779">
        <v>734</v>
      </c>
      <c r="M27" s="794"/>
      <c r="N27" s="794"/>
      <c r="O27" s="794"/>
      <c r="P27" s="777"/>
      <c r="Q27" s="780">
        <v>163</v>
      </c>
      <c r="R27" s="795"/>
      <c r="S27" s="795"/>
      <c r="T27" s="795"/>
      <c r="U27" s="796"/>
      <c r="V27" s="779">
        <v>734</v>
      </c>
      <c r="W27" s="794"/>
      <c r="X27" s="794"/>
      <c r="Y27" s="794"/>
      <c r="Z27" s="777"/>
      <c r="AA27" s="777">
        <v>201</v>
      </c>
      <c r="AB27" s="778"/>
      <c r="AC27" s="778"/>
      <c r="AD27" s="778"/>
      <c r="AE27" s="778"/>
      <c r="AF27" s="778">
        <v>905</v>
      </c>
      <c r="AG27" s="778"/>
      <c r="AH27" s="778"/>
      <c r="AI27" s="778"/>
      <c r="AJ27" s="779"/>
      <c r="AK27" s="780">
        <v>202</v>
      </c>
      <c r="AL27" s="781"/>
      <c r="AM27" s="781"/>
      <c r="AN27" s="781"/>
      <c r="AO27" s="782"/>
      <c r="AP27" s="778">
        <v>909</v>
      </c>
      <c r="AQ27" s="778"/>
      <c r="AR27" s="778"/>
      <c r="AS27" s="778"/>
      <c r="AT27" s="778"/>
      <c r="AU27" s="777">
        <v>249</v>
      </c>
      <c r="AV27" s="778"/>
      <c r="AW27" s="778"/>
      <c r="AX27" s="778"/>
      <c r="AY27" s="778"/>
      <c r="AZ27" s="778">
        <v>1121</v>
      </c>
      <c r="BA27" s="778"/>
      <c r="BB27" s="778"/>
      <c r="BC27" s="778"/>
      <c r="BD27" s="779"/>
      <c r="BE27" s="780">
        <v>249</v>
      </c>
      <c r="BF27" s="781"/>
      <c r="BG27" s="781"/>
      <c r="BH27" s="781"/>
      <c r="BI27" s="782"/>
      <c r="BJ27" s="778">
        <v>1121</v>
      </c>
      <c r="BK27" s="778"/>
      <c r="BL27" s="778"/>
      <c r="BM27" s="778"/>
      <c r="BN27" s="778"/>
      <c r="BO27" s="777">
        <v>280</v>
      </c>
      <c r="BP27" s="778"/>
      <c r="BQ27" s="778"/>
      <c r="BR27" s="778"/>
      <c r="BS27" s="778"/>
      <c r="BT27" s="802">
        <v>1260</v>
      </c>
      <c r="BU27" s="802"/>
      <c r="BV27" s="802"/>
      <c r="BW27" s="802"/>
      <c r="BX27" s="802"/>
      <c r="BY27" s="780">
        <v>280</v>
      </c>
      <c r="BZ27" s="781"/>
      <c r="CA27" s="781"/>
      <c r="CB27" s="781"/>
      <c r="CC27" s="782"/>
      <c r="CD27" s="778">
        <v>1260</v>
      </c>
      <c r="CE27" s="778"/>
      <c r="CF27" s="778"/>
      <c r="CG27" s="778"/>
      <c r="CH27" s="779"/>
      <c r="CI27" s="778">
        <v>259</v>
      </c>
      <c r="CJ27" s="778"/>
      <c r="CK27" s="778"/>
      <c r="CL27" s="778"/>
      <c r="CM27" s="778"/>
      <c r="CN27" s="823">
        <f>ROUND(CI27/CI6*100,1)</f>
        <v>0.1</v>
      </c>
      <c r="CO27" s="823"/>
      <c r="CP27" s="823"/>
      <c r="CQ27" s="823"/>
      <c r="CR27" s="823"/>
      <c r="CS27" s="798">
        <f>ROUND(CI27/BO27*100,1)</f>
        <v>92.5</v>
      </c>
      <c r="CT27" s="799"/>
      <c r="CU27" s="799"/>
      <c r="CV27" s="799"/>
      <c r="CW27" s="800"/>
      <c r="CX27" s="778">
        <v>1166</v>
      </c>
      <c r="CY27" s="778"/>
      <c r="CZ27" s="778"/>
      <c r="DA27" s="778"/>
      <c r="DB27" s="801"/>
      <c r="DC27" s="201"/>
      <c r="DZ27" s="243"/>
      <c r="EC27" s="243"/>
      <c r="ED27" s="243"/>
      <c r="EE27" s="243"/>
      <c r="EF27" s="243"/>
      <c r="EG27" s="243"/>
      <c r="EH27" s="243"/>
    </row>
    <row r="28" spans="1:138" ht="15.75" customHeight="1" x14ac:dyDescent="0.2">
      <c r="A28" s="813"/>
      <c r="B28" s="816"/>
      <c r="C28" s="816"/>
      <c r="D28" s="818" t="s">
        <v>195</v>
      </c>
      <c r="E28" s="818"/>
      <c r="F28" s="818"/>
      <c r="G28" s="819" t="s">
        <v>132</v>
      </c>
      <c r="H28" s="820"/>
      <c r="I28" s="820"/>
      <c r="J28" s="820"/>
      <c r="K28" s="821"/>
      <c r="L28" s="819" t="s">
        <v>132</v>
      </c>
      <c r="M28" s="820"/>
      <c r="N28" s="820"/>
      <c r="O28" s="820"/>
      <c r="P28" s="821"/>
      <c r="Q28" s="819" t="s">
        <v>132</v>
      </c>
      <c r="R28" s="820"/>
      <c r="S28" s="820"/>
      <c r="T28" s="820"/>
      <c r="U28" s="821"/>
      <c r="V28" s="819" t="s">
        <v>132</v>
      </c>
      <c r="W28" s="820"/>
      <c r="X28" s="820"/>
      <c r="Y28" s="820"/>
      <c r="Z28" s="821"/>
      <c r="AA28" s="821" t="s">
        <v>378</v>
      </c>
      <c r="AB28" s="822"/>
      <c r="AC28" s="822"/>
      <c r="AD28" s="822"/>
      <c r="AE28" s="822"/>
      <c r="AF28" s="822" t="s">
        <v>378</v>
      </c>
      <c r="AG28" s="822"/>
      <c r="AH28" s="822"/>
      <c r="AI28" s="822"/>
      <c r="AJ28" s="819"/>
      <c r="AK28" s="822" t="s">
        <v>132</v>
      </c>
      <c r="AL28" s="822"/>
      <c r="AM28" s="822"/>
      <c r="AN28" s="822"/>
      <c r="AO28" s="819"/>
      <c r="AP28" s="822" t="s">
        <v>132</v>
      </c>
      <c r="AQ28" s="822"/>
      <c r="AR28" s="822"/>
      <c r="AS28" s="822"/>
      <c r="AT28" s="819"/>
      <c r="AU28" s="822" t="s">
        <v>132</v>
      </c>
      <c r="AV28" s="822"/>
      <c r="AW28" s="822"/>
      <c r="AX28" s="822"/>
      <c r="AY28" s="819"/>
      <c r="AZ28" s="822" t="s">
        <v>132</v>
      </c>
      <c r="BA28" s="822"/>
      <c r="BB28" s="822"/>
      <c r="BC28" s="822"/>
      <c r="BD28" s="819"/>
      <c r="BE28" s="822" t="s">
        <v>132</v>
      </c>
      <c r="BF28" s="822"/>
      <c r="BG28" s="822"/>
      <c r="BH28" s="822"/>
      <c r="BI28" s="819"/>
      <c r="BJ28" s="822" t="s">
        <v>132</v>
      </c>
      <c r="BK28" s="822"/>
      <c r="BL28" s="822"/>
      <c r="BM28" s="822"/>
      <c r="BN28" s="819"/>
      <c r="BO28" s="822" t="s">
        <v>132</v>
      </c>
      <c r="BP28" s="822"/>
      <c r="BQ28" s="822"/>
      <c r="BR28" s="822"/>
      <c r="BS28" s="819"/>
      <c r="BT28" s="822" t="s">
        <v>132</v>
      </c>
      <c r="BU28" s="822"/>
      <c r="BV28" s="822"/>
      <c r="BW28" s="822"/>
      <c r="BX28" s="819"/>
      <c r="BY28" s="822" t="s">
        <v>132</v>
      </c>
      <c r="BZ28" s="822"/>
      <c r="CA28" s="822"/>
      <c r="CB28" s="822"/>
      <c r="CC28" s="819"/>
      <c r="CD28" s="822" t="s">
        <v>132</v>
      </c>
      <c r="CE28" s="822"/>
      <c r="CF28" s="822"/>
      <c r="CG28" s="822"/>
      <c r="CH28" s="819"/>
      <c r="CI28" s="822">
        <v>4</v>
      </c>
      <c r="CJ28" s="822"/>
      <c r="CK28" s="822"/>
      <c r="CL28" s="822"/>
      <c r="CM28" s="819"/>
      <c r="CN28" s="823">
        <v>0</v>
      </c>
      <c r="CO28" s="823"/>
      <c r="CP28" s="823"/>
      <c r="CQ28" s="823"/>
      <c r="CR28" s="823"/>
      <c r="CS28" s="798">
        <v>0</v>
      </c>
      <c r="CT28" s="799"/>
      <c r="CU28" s="799"/>
      <c r="CV28" s="799"/>
      <c r="CW28" s="800"/>
      <c r="CX28" s="822">
        <v>4</v>
      </c>
      <c r="CY28" s="822"/>
      <c r="CZ28" s="822"/>
      <c r="DA28" s="822"/>
      <c r="DB28" s="826"/>
      <c r="DC28" s="201"/>
      <c r="DD28" s="201"/>
      <c r="DI28" s="243"/>
      <c r="DL28" s="243"/>
      <c r="DM28" s="243"/>
      <c r="DN28" s="243"/>
      <c r="DO28" s="243"/>
      <c r="DP28" s="243"/>
      <c r="DQ28" s="243"/>
      <c r="DR28" s="243"/>
      <c r="DS28" s="243"/>
    </row>
    <row r="29" spans="1:138" ht="15.75" customHeight="1" x14ac:dyDescent="0.2">
      <c r="A29" s="813"/>
      <c r="B29" s="816"/>
      <c r="C29" s="816"/>
      <c r="D29" s="818" t="s">
        <v>196</v>
      </c>
      <c r="E29" s="818"/>
      <c r="F29" s="818"/>
      <c r="G29" s="819" t="s">
        <v>132</v>
      </c>
      <c r="H29" s="820"/>
      <c r="I29" s="820"/>
      <c r="J29" s="820"/>
      <c r="K29" s="821"/>
      <c r="L29" s="819" t="s">
        <v>132</v>
      </c>
      <c r="M29" s="820"/>
      <c r="N29" s="820"/>
      <c r="O29" s="820"/>
      <c r="P29" s="821"/>
      <c r="Q29" s="819" t="s">
        <v>132</v>
      </c>
      <c r="R29" s="820"/>
      <c r="S29" s="820"/>
      <c r="T29" s="820"/>
      <c r="U29" s="821"/>
      <c r="V29" s="819" t="s">
        <v>132</v>
      </c>
      <c r="W29" s="820"/>
      <c r="X29" s="820"/>
      <c r="Y29" s="820"/>
      <c r="Z29" s="821"/>
      <c r="AA29" s="821" t="s">
        <v>378</v>
      </c>
      <c r="AB29" s="822"/>
      <c r="AC29" s="822"/>
      <c r="AD29" s="822"/>
      <c r="AE29" s="822"/>
      <c r="AF29" s="822" t="s">
        <v>378</v>
      </c>
      <c r="AG29" s="822"/>
      <c r="AH29" s="822"/>
      <c r="AI29" s="822"/>
      <c r="AJ29" s="819"/>
      <c r="AK29" s="822" t="s">
        <v>132</v>
      </c>
      <c r="AL29" s="822"/>
      <c r="AM29" s="822"/>
      <c r="AN29" s="822"/>
      <c r="AO29" s="819"/>
      <c r="AP29" s="822" t="s">
        <v>132</v>
      </c>
      <c r="AQ29" s="822"/>
      <c r="AR29" s="822"/>
      <c r="AS29" s="822"/>
      <c r="AT29" s="819"/>
      <c r="AU29" s="822" t="s">
        <v>132</v>
      </c>
      <c r="AV29" s="822"/>
      <c r="AW29" s="822"/>
      <c r="AX29" s="822"/>
      <c r="AY29" s="819"/>
      <c r="AZ29" s="822" t="s">
        <v>132</v>
      </c>
      <c r="BA29" s="822"/>
      <c r="BB29" s="822"/>
      <c r="BC29" s="822"/>
      <c r="BD29" s="819"/>
      <c r="BE29" s="822" t="s">
        <v>132</v>
      </c>
      <c r="BF29" s="822"/>
      <c r="BG29" s="822"/>
      <c r="BH29" s="822"/>
      <c r="BI29" s="819"/>
      <c r="BJ29" s="822" t="s">
        <v>132</v>
      </c>
      <c r="BK29" s="822"/>
      <c r="BL29" s="822"/>
      <c r="BM29" s="822"/>
      <c r="BN29" s="819"/>
      <c r="BO29" s="822" t="s">
        <v>132</v>
      </c>
      <c r="BP29" s="822"/>
      <c r="BQ29" s="822"/>
      <c r="BR29" s="822"/>
      <c r="BS29" s="819"/>
      <c r="BT29" s="822" t="s">
        <v>132</v>
      </c>
      <c r="BU29" s="822"/>
      <c r="BV29" s="822"/>
      <c r="BW29" s="822"/>
      <c r="BX29" s="819"/>
      <c r="BY29" s="822" t="s">
        <v>132</v>
      </c>
      <c r="BZ29" s="822"/>
      <c r="CA29" s="822"/>
      <c r="CB29" s="822"/>
      <c r="CC29" s="819"/>
      <c r="CD29" s="822" t="s">
        <v>132</v>
      </c>
      <c r="CE29" s="822"/>
      <c r="CF29" s="822"/>
      <c r="CG29" s="822"/>
      <c r="CH29" s="819"/>
      <c r="CI29" s="822" t="s">
        <v>132</v>
      </c>
      <c r="CJ29" s="822"/>
      <c r="CK29" s="822"/>
      <c r="CL29" s="822"/>
      <c r="CM29" s="819"/>
      <c r="CN29" s="822" t="s">
        <v>132</v>
      </c>
      <c r="CO29" s="822"/>
      <c r="CP29" s="822"/>
      <c r="CQ29" s="822"/>
      <c r="CR29" s="819"/>
      <c r="CS29" s="822" t="s">
        <v>132</v>
      </c>
      <c r="CT29" s="822"/>
      <c r="CU29" s="822"/>
      <c r="CV29" s="822"/>
      <c r="CW29" s="819"/>
      <c r="CX29" s="822" t="s">
        <v>132</v>
      </c>
      <c r="CY29" s="822"/>
      <c r="CZ29" s="822"/>
      <c r="DA29" s="822"/>
      <c r="DB29" s="826"/>
      <c r="DC29" s="201"/>
      <c r="DD29" s="201"/>
      <c r="DJ29" s="243"/>
      <c r="DK29" s="243"/>
      <c r="DL29" s="243"/>
      <c r="DM29" s="243"/>
      <c r="DN29" s="243"/>
      <c r="DO29" s="243"/>
      <c r="DP29" s="243"/>
      <c r="DQ29" s="243"/>
    </row>
    <row r="30" spans="1:138" ht="15.75" customHeight="1" x14ac:dyDescent="0.2">
      <c r="A30" s="813"/>
      <c r="B30" s="816"/>
      <c r="C30" s="816"/>
      <c r="D30" s="818" t="s">
        <v>197</v>
      </c>
      <c r="E30" s="818"/>
      <c r="F30" s="818"/>
      <c r="G30" s="819">
        <v>47</v>
      </c>
      <c r="H30" s="820"/>
      <c r="I30" s="820"/>
      <c r="J30" s="820"/>
      <c r="K30" s="821"/>
      <c r="L30" s="779">
        <v>136</v>
      </c>
      <c r="M30" s="794"/>
      <c r="N30" s="794"/>
      <c r="O30" s="794"/>
      <c r="P30" s="777"/>
      <c r="Q30" s="780">
        <v>47</v>
      </c>
      <c r="R30" s="795"/>
      <c r="S30" s="795"/>
      <c r="T30" s="795"/>
      <c r="U30" s="796"/>
      <c r="V30" s="779">
        <v>136</v>
      </c>
      <c r="W30" s="794"/>
      <c r="X30" s="794"/>
      <c r="Y30" s="794"/>
      <c r="Z30" s="777"/>
      <c r="AA30" s="821">
        <v>20</v>
      </c>
      <c r="AB30" s="822"/>
      <c r="AC30" s="822"/>
      <c r="AD30" s="822"/>
      <c r="AE30" s="822"/>
      <c r="AF30" s="778">
        <v>58</v>
      </c>
      <c r="AG30" s="778"/>
      <c r="AH30" s="778"/>
      <c r="AI30" s="778"/>
      <c r="AJ30" s="779"/>
      <c r="AK30" s="780">
        <v>20</v>
      </c>
      <c r="AL30" s="781"/>
      <c r="AM30" s="781"/>
      <c r="AN30" s="781"/>
      <c r="AO30" s="782"/>
      <c r="AP30" s="778">
        <v>58</v>
      </c>
      <c r="AQ30" s="778"/>
      <c r="AR30" s="778"/>
      <c r="AS30" s="778"/>
      <c r="AT30" s="778"/>
      <c r="AU30" s="821">
        <v>13</v>
      </c>
      <c r="AV30" s="822"/>
      <c r="AW30" s="822"/>
      <c r="AX30" s="822"/>
      <c r="AY30" s="822"/>
      <c r="AZ30" s="778">
        <v>38</v>
      </c>
      <c r="BA30" s="778"/>
      <c r="BB30" s="778"/>
      <c r="BC30" s="778"/>
      <c r="BD30" s="779"/>
      <c r="BE30" s="780">
        <v>13</v>
      </c>
      <c r="BF30" s="781"/>
      <c r="BG30" s="781"/>
      <c r="BH30" s="781"/>
      <c r="BI30" s="782"/>
      <c r="BJ30" s="778">
        <v>38</v>
      </c>
      <c r="BK30" s="778"/>
      <c r="BL30" s="778"/>
      <c r="BM30" s="778"/>
      <c r="BN30" s="778"/>
      <c r="BO30" s="822" t="s">
        <v>132</v>
      </c>
      <c r="BP30" s="822"/>
      <c r="BQ30" s="822"/>
      <c r="BR30" s="822"/>
      <c r="BS30" s="819"/>
      <c r="BT30" s="822" t="s">
        <v>132</v>
      </c>
      <c r="BU30" s="822"/>
      <c r="BV30" s="822"/>
      <c r="BW30" s="822"/>
      <c r="BX30" s="819"/>
      <c r="BY30" s="822" t="s">
        <v>132</v>
      </c>
      <c r="BZ30" s="822"/>
      <c r="CA30" s="822"/>
      <c r="CB30" s="822"/>
      <c r="CC30" s="819"/>
      <c r="CD30" s="822" t="s">
        <v>132</v>
      </c>
      <c r="CE30" s="822"/>
      <c r="CF30" s="822"/>
      <c r="CG30" s="822"/>
      <c r="CH30" s="819"/>
      <c r="CI30" s="822" t="s">
        <v>132</v>
      </c>
      <c r="CJ30" s="822"/>
      <c r="CK30" s="822"/>
      <c r="CL30" s="822"/>
      <c r="CM30" s="819"/>
      <c r="CN30" s="822" t="s">
        <v>132</v>
      </c>
      <c r="CO30" s="822"/>
      <c r="CP30" s="822"/>
      <c r="CQ30" s="822"/>
      <c r="CR30" s="819"/>
      <c r="CS30" s="822" t="s">
        <v>132</v>
      </c>
      <c r="CT30" s="822"/>
      <c r="CU30" s="822"/>
      <c r="CV30" s="822"/>
      <c r="CW30" s="819"/>
      <c r="CX30" s="822" t="s">
        <v>132</v>
      </c>
      <c r="CY30" s="822"/>
      <c r="CZ30" s="822"/>
      <c r="DA30" s="822"/>
      <c r="DB30" s="826"/>
      <c r="DK30" s="243"/>
      <c r="DL30" s="243"/>
      <c r="DM30" s="243"/>
      <c r="DN30" s="243"/>
      <c r="DO30" s="243"/>
      <c r="DP30" s="243"/>
      <c r="DQ30" s="243"/>
    </row>
    <row r="31" spans="1:138" ht="15.75" customHeight="1" x14ac:dyDescent="0.2">
      <c r="A31" s="813"/>
      <c r="B31" s="816"/>
      <c r="C31" s="816"/>
      <c r="D31" s="818" t="s">
        <v>198</v>
      </c>
      <c r="E31" s="818"/>
      <c r="F31" s="818"/>
      <c r="G31" s="779">
        <v>18688</v>
      </c>
      <c r="H31" s="794"/>
      <c r="I31" s="794"/>
      <c r="J31" s="794"/>
      <c r="K31" s="777"/>
      <c r="L31" s="779">
        <v>74752</v>
      </c>
      <c r="M31" s="794"/>
      <c r="N31" s="794"/>
      <c r="O31" s="794"/>
      <c r="P31" s="777"/>
      <c r="Q31" s="780">
        <v>18688</v>
      </c>
      <c r="R31" s="795"/>
      <c r="S31" s="795"/>
      <c r="T31" s="795"/>
      <c r="U31" s="796"/>
      <c r="V31" s="779">
        <v>74752</v>
      </c>
      <c r="W31" s="794"/>
      <c r="X31" s="794"/>
      <c r="Y31" s="794"/>
      <c r="Z31" s="777"/>
      <c r="AA31" s="777">
        <v>15970</v>
      </c>
      <c r="AB31" s="778"/>
      <c r="AC31" s="778"/>
      <c r="AD31" s="778"/>
      <c r="AE31" s="778"/>
      <c r="AF31" s="778">
        <v>63880</v>
      </c>
      <c r="AG31" s="778"/>
      <c r="AH31" s="778"/>
      <c r="AI31" s="778"/>
      <c r="AJ31" s="779"/>
      <c r="AK31" s="780">
        <v>15970</v>
      </c>
      <c r="AL31" s="781"/>
      <c r="AM31" s="781"/>
      <c r="AN31" s="781"/>
      <c r="AO31" s="782"/>
      <c r="AP31" s="778">
        <v>63880</v>
      </c>
      <c r="AQ31" s="778"/>
      <c r="AR31" s="778"/>
      <c r="AS31" s="778"/>
      <c r="AT31" s="778"/>
      <c r="AU31" s="777">
        <v>13614</v>
      </c>
      <c r="AV31" s="778"/>
      <c r="AW31" s="778"/>
      <c r="AX31" s="778"/>
      <c r="AY31" s="778"/>
      <c r="AZ31" s="778">
        <v>54456</v>
      </c>
      <c r="BA31" s="778"/>
      <c r="BB31" s="778"/>
      <c r="BC31" s="778"/>
      <c r="BD31" s="779"/>
      <c r="BE31" s="780">
        <v>13614</v>
      </c>
      <c r="BF31" s="781"/>
      <c r="BG31" s="781"/>
      <c r="BH31" s="781"/>
      <c r="BI31" s="782"/>
      <c r="BJ31" s="778">
        <v>54456</v>
      </c>
      <c r="BK31" s="778"/>
      <c r="BL31" s="778"/>
      <c r="BM31" s="778"/>
      <c r="BN31" s="778"/>
      <c r="BO31" s="777">
        <v>11544</v>
      </c>
      <c r="BP31" s="778"/>
      <c r="BQ31" s="778"/>
      <c r="BR31" s="778"/>
      <c r="BS31" s="778"/>
      <c r="BT31" s="802">
        <v>46176</v>
      </c>
      <c r="BU31" s="802"/>
      <c r="BV31" s="802"/>
      <c r="BW31" s="802"/>
      <c r="BX31" s="802"/>
      <c r="BY31" s="780">
        <v>11547</v>
      </c>
      <c r="BZ31" s="781"/>
      <c r="CA31" s="781"/>
      <c r="CB31" s="781"/>
      <c r="CC31" s="782"/>
      <c r="CD31" s="778">
        <v>46188</v>
      </c>
      <c r="CE31" s="778"/>
      <c r="CF31" s="778"/>
      <c r="CG31" s="778"/>
      <c r="CH31" s="779"/>
      <c r="CI31" s="778">
        <v>9452</v>
      </c>
      <c r="CJ31" s="778"/>
      <c r="CK31" s="778"/>
      <c r="CL31" s="778"/>
      <c r="CM31" s="778"/>
      <c r="CN31" s="823">
        <f>ROUND(CI31/CI6*100,1)</f>
        <v>3.2</v>
      </c>
      <c r="CO31" s="823"/>
      <c r="CP31" s="823"/>
      <c r="CQ31" s="823"/>
      <c r="CR31" s="823"/>
      <c r="CS31" s="798">
        <f>ROUND(CI31/BO31*100,1)</f>
        <v>81.900000000000006</v>
      </c>
      <c r="CT31" s="799"/>
      <c r="CU31" s="799"/>
      <c r="CV31" s="799"/>
      <c r="CW31" s="800"/>
      <c r="CX31" s="778">
        <v>37808</v>
      </c>
      <c r="CY31" s="778"/>
      <c r="CZ31" s="778"/>
      <c r="DA31" s="778"/>
      <c r="DB31" s="801"/>
      <c r="DJ31" s="234"/>
    </row>
    <row r="32" spans="1:138" ht="15.75" customHeight="1" x14ac:dyDescent="0.2">
      <c r="A32" s="813"/>
      <c r="B32" s="816"/>
      <c r="C32" s="816"/>
      <c r="D32" s="818" t="s">
        <v>199</v>
      </c>
      <c r="E32" s="818"/>
      <c r="F32" s="818"/>
      <c r="G32" s="819">
        <v>8522</v>
      </c>
      <c r="H32" s="820"/>
      <c r="I32" s="820"/>
      <c r="J32" s="820"/>
      <c r="K32" s="821"/>
      <c r="L32" s="779">
        <v>42610</v>
      </c>
      <c r="M32" s="794"/>
      <c r="N32" s="794"/>
      <c r="O32" s="794"/>
      <c r="P32" s="777"/>
      <c r="Q32" s="780">
        <v>8522</v>
      </c>
      <c r="R32" s="795"/>
      <c r="S32" s="795"/>
      <c r="T32" s="795"/>
      <c r="U32" s="796"/>
      <c r="V32" s="779">
        <v>42610</v>
      </c>
      <c r="W32" s="794"/>
      <c r="X32" s="794"/>
      <c r="Y32" s="794"/>
      <c r="Z32" s="777"/>
      <c r="AA32" s="821">
        <v>10937</v>
      </c>
      <c r="AB32" s="822"/>
      <c r="AC32" s="822"/>
      <c r="AD32" s="822"/>
      <c r="AE32" s="822"/>
      <c r="AF32" s="778">
        <v>54685</v>
      </c>
      <c r="AG32" s="778"/>
      <c r="AH32" s="778"/>
      <c r="AI32" s="778"/>
      <c r="AJ32" s="779"/>
      <c r="AK32" s="780">
        <v>10937</v>
      </c>
      <c r="AL32" s="781"/>
      <c r="AM32" s="781"/>
      <c r="AN32" s="781"/>
      <c r="AO32" s="782"/>
      <c r="AP32" s="778">
        <v>54685</v>
      </c>
      <c r="AQ32" s="778"/>
      <c r="AR32" s="778"/>
      <c r="AS32" s="778"/>
      <c r="AT32" s="778"/>
      <c r="AU32" s="821">
        <v>12964</v>
      </c>
      <c r="AV32" s="822"/>
      <c r="AW32" s="822"/>
      <c r="AX32" s="822"/>
      <c r="AY32" s="822"/>
      <c r="AZ32" s="778">
        <v>64820</v>
      </c>
      <c r="BA32" s="778"/>
      <c r="BB32" s="778"/>
      <c r="BC32" s="778"/>
      <c r="BD32" s="779"/>
      <c r="BE32" s="780">
        <v>12964</v>
      </c>
      <c r="BF32" s="781"/>
      <c r="BG32" s="781"/>
      <c r="BH32" s="781"/>
      <c r="BI32" s="782"/>
      <c r="BJ32" s="778">
        <v>64820</v>
      </c>
      <c r="BK32" s="778"/>
      <c r="BL32" s="778"/>
      <c r="BM32" s="778"/>
      <c r="BN32" s="778"/>
      <c r="BO32" s="821">
        <v>14963</v>
      </c>
      <c r="BP32" s="822"/>
      <c r="BQ32" s="822"/>
      <c r="BR32" s="822"/>
      <c r="BS32" s="822"/>
      <c r="BT32" s="802">
        <v>74815</v>
      </c>
      <c r="BU32" s="802"/>
      <c r="BV32" s="802"/>
      <c r="BW32" s="802"/>
      <c r="BX32" s="802"/>
      <c r="BY32" s="780">
        <v>14963</v>
      </c>
      <c r="BZ32" s="781"/>
      <c r="CA32" s="781"/>
      <c r="CB32" s="781"/>
      <c r="CC32" s="782"/>
      <c r="CD32" s="778">
        <v>74815</v>
      </c>
      <c r="CE32" s="778"/>
      <c r="CF32" s="778"/>
      <c r="CG32" s="778"/>
      <c r="CH32" s="779"/>
      <c r="CI32" s="822">
        <v>17157</v>
      </c>
      <c r="CJ32" s="822"/>
      <c r="CK32" s="822"/>
      <c r="CL32" s="822"/>
      <c r="CM32" s="822"/>
      <c r="CN32" s="807">
        <f>ROUND(CI32/CI6*100,1)</f>
        <v>5.9</v>
      </c>
      <c r="CO32" s="808"/>
      <c r="CP32" s="808"/>
      <c r="CQ32" s="808"/>
      <c r="CR32" s="809"/>
      <c r="CS32" s="798">
        <f>ROUND(CI32/BO32*100,1)</f>
        <v>114.7</v>
      </c>
      <c r="CT32" s="799"/>
      <c r="CU32" s="799"/>
      <c r="CV32" s="799"/>
      <c r="CW32" s="800"/>
      <c r="CX32" s="778">
        <v>85785</v>
      </c>
      <c r="CY32" s="778"/>
      <c r="CZ32" s="778"/>
      <c r="DA32" s="778"/>
      <c r="DB32" s="801"/>
      <c r="DJ32" s="234"/>
    </row>
    <row r="33" spans="1:145" ht="15.75" customHeight="1" x14ac:dyDescent="0.2">
      <c r="A33" s="813"/>
      <c r="B33" s="816"/>
      <c r="C33" s="816"/>
      <c r="D33" s="818" t="s">
        <v>200</v>
      </c>
      <c r="E33" s="818"/>
      <c r="F33" s="818"/>
      <c r="G33" s="779">
        <v>12112</v>
      </c>
      <c r="H33" s="794"/>
      <c r="I33" s="794"/>
      <c r="J33" s="794"/>
      <c r="K33" s="777"/>
      <c r="L33" s="779">
        <v>72672</v>
      </c>
      <c r="M33" s="794"/>
      <c r="N33" s="794"/>
      <c r="O33" s="794"/>
      <c r="P33" s="777"/>
      <c r="Q33" s="780">
        <v>12108</v>
      </c>
      <c r="R33" s="795"/>
      <c r="S33" s="795"/>
      <c r="T33" s="795"/>
      <c r="U33" s="796"/>
      <c r="V33" s="779">
        <v>72648</v>
      </c>
      <c r="W33" s="794"/>
      <c r="X33" s="794"/>
      <c r="Y33" s="794"/>
      <c r="Z33" s="777"/>
      <c r="AA33" s="777">
        <v>12184</v>
      </c>
      <c r="AB33" s="778"/>
      <c r="AC33" s="778"/>
      <c r="AD33" s="778"/>
      <c r="AE33" s="778"/>
      <c r="AF33" s="778">
        <v>73104</v>
      </c>
      <c r="AG33" s="778"/>
      <c r="AH33" s="778"/>
      <c r="AI33" s="778"/>
      <c r="AJ33" s="779"/>
      <c r="AK33" s="780">
        <v>12185</v>
      </c>
      <c r="AL33" s="781"/>
      <c r="AM33" s="781"/>
      <c r="AN33" s="781"/>
      <c r="AO33" s="782"/>
      <c r="AP33" s="778">
        <v>73110</v>
      </c>
      <c r="AQ33" s="778"/>
      <c r="AR33" s="778"/>
      <c r="AS33" s="778"/>
      <c r="AT33" s="778"/>
      <c r="AU33" s="777">
        <v>12431</v>
      </c>
      <c r="AV33" s="778"/>
      <c r="AW33" s="778"/>
      <c r="AX33" s="778"/>
      <c r="AY33" s="778"/>
      <c r="AZ33" s="778">
        <v>74586</v>
      </c>
      <c r="BA33" s="778"/>
      <c r="BB33" s="778"/>
      <c r="BC33" s="778"/>
      <c r="BD33" s="779"/>
      <c r="BE33" s="780">
        <v>12425</v>
      </c>
      <c r="BF33" s="781"/>
      <c r="BG33" s="781"/>
      <c r="BH33" s="781"/>
      <c r="BI33" s="782"/>
      <c r="BJ33" s="778">
        <v>74550</v>
      </c>
      <c r="BK33" s="778"/>
      <c r="BL33" s="778"/>
      <c r="BM33" s="778"/>
      <c r="BN33" s="778"/>
      <c r="BO33" s="777">
        <v>12462</v>
      </c>
      <c r="BP33" s="778"/>
      <c r="BQ33" s="778"/>
      <c r="BR33" s="778"/>
      <c r="BS33" s="778"/>
      <c r="BT33" s="802">
        <v>74772</v>
      </c>
      <c r="BU33" s="802"/>
      <c r="BV33" s="802"/>
      <c r="BW33" s="802"/>
      <c r="BX33" s="802"/>
      <c r="BY33" s="780">
        <v>12460</v>
      </c>
      <c r="BZ33" s="781"/>
      <c r="CA33" s="781"/>
      <c r="CB33" s="781"/>
      <c r="CC33" s="782"/>
      <c r="CD33" s="778">
        <v>74760</v>
      </c>
      <c r="CE33" s="778"/>
      <c r="CF33" s="778"/>
      <c r="CG33" s="778"/>
      <c r="CH33" s="779"/>
      <c r="CI33" s="778">
        <v>12662</v>
      </c>
      <c r="CJ33" s="778"/>
      <c r="CK33" s="778"/>
      <c r="CL33" s="778"/>
      <c r="CM33" s="778"/>
      <c r="CN33" s="807">
        <f>ROUND(CI33/CI6*100,1)</f>
        <v>4.3</v>
      </c>
      <c r="CO33" s="808"/>
      <c r="CP33" s="808"/>
      <c r="CQ33" s="808"/>
      <c r="CR33" s="809"/>
      <c r="CS33" s="798">
        <f>ROUND(CI33/BO33*100,1)</f>
        <v>101.6</v>
      </c>
      <c r="CT33" s="799"/>
      <c r="CU33" s="799"/>
      <c r="CV33" s="799"/>
      <c r="CW33" s="800"/>
      <c r="CX33" s="778">
        <v>75972</v>
      </c>
      <c r="CY33" s="778"/>
      <c r="CZ33" s="778"/>
      <c r="DA33" s="778"/>
      <c r="DB33" s="801"/>
      <c r="DJ33" s="234"/>
      <c r="DK33" s="226"/>
      <c r="DL33" s="226"/>
      <c r="DQ33" s="139"/>
    </row>
    <row r="34" spans="1:145" ht="15.75" customHeight="1" x14ac:dyDescent="0.2">
      <c r="A34" s="813"/>
      <c r="B34" s="816"/>
      <c r="C34" s="816"/>
      <c r="D34" s="818" t="s">
        <v>201</v>
      </c>
      <c r="E34" s="818"/>
      <c r="F34" s="818"/>
      <c r="G34" s="819" t="s">
        <v>132</v>
      </c>
      <c r="H34" s="820"/>
      <c r="I34" s="820"/>
      <c r="J34" s="820"/>
      <c r="K34" s="821"/>
      <c r="L34" s="819" t="s">
        <v>132</v>
      </c>
      <c r="M34" s="820"/>
      <c r="N34" s="820"/>
      <c r="O34" s="820"/>
      <c r="P34" s="821"/>
      <c r="Q34" s="819" t="s">
        <v>132</v>
      </c>
      <c r="R34" s="820"/>
      <c r="S34" s="820"/>
      <c r="T34" s="820"/>
      <c r="U34" s="821"/>
      <c r="V34" s="819" t="s">
        <v>132</v>
      </c>
      <c r="W34" s="820"/>
      <c r="X34" s="820"/>
      <c r="Y34" s="820"/>
      <c r="Z34" s="821"/>
      <c r="AA34" s="821" t="s">
        <v>378</v>
      </c>
      <c r="AB34" s="822"/>
      <c r="AC34" s="822"/>
      <c r="AD34" s="822"/>
      <c r="AE34" s="822"/>
      <c r="AF34" s="822" t="s">
        <v>378</v>
      </c>
      <c r="AG34" s="822"/>
      <c r="AH34" s="822"/>
      <c r="AI34" s="822"/>
      <c r="AJ34" s="819"/>
      <c r="AK34" s="822" t="s">
        <v>132</v>
      </c>
      <c r="AL34" s="822"/>
      <c r="AM34" s="822"/>
      <c r="AN34" s="822"/>
      <c r="AO34" s="819"/>
      <c r="AP34" s="822" t="s">
        <v>132</v>
      </c>
      <c r="AQ34" s="822"/>
      <c r="AR34" s="822"/>
      <c r="AS34" s="822"/>
      <c r="AT34" s="819"/>
      <c r="AU34" s="822" t="s">
        <v>132</v>
      </c>
      <c r="AV34" s="822"/>
      <c r="AW34" s="822"/>
      <c r="AX34" s="822"/>
      <c r="AY34" s="819"/>
      <c r="AZ34" s="822" t="s">
        <v>132</v>
      </c>
      <c r="BA34" s="822"/>
      <c r="BB34" s="822"/>
      <c r="BC34" s="822"/>
      <c r="BD34" s="819"/>
      <c r="BE34" s="822" t="s">
        <v>132</v>
      </c>
      <c r="BF34" s="822"/>
      <c r="BG34" s="822"/>
      <c r="BH34" s="822"/>
      <c r="BI34" s="819"/>
      <c r="BJ34" s="822" t="s">
        <v>132</v>
      </c>
      <c r="BK34" s="822"/>
      <c r="BL34" s="822"/>
      <c r="BM34" s="822"/>
      <c r="BN34" s="819"/>
      <c r="BO34" s="822">
        <v>1</v>
      </c>
      <c r="BP34" s="822"/>
      <c r="BQ34" s="822"/>
      <c r="BR34" s="822"/>
      <c r="BS34" s="819"/>
      <c r="BT34" s="827">
        <v>1</v>
      </c>
      <c r="BU34" s="827"/>
      <c r="BV34" s="827"/>
      <c r="BW34" s="827"/>
      <c r="BX34" s="828"/>
      <c r="BY34" s="829">
        <v>1</v>
      </c>
      <c r="BZ34" s="829"/>
      <c r="CA34" s="829"/>
      <c r="CB34" s="829"/>
      <c r="CC34" s="830"/>
      <c r="CD34" s="822">
        <v>1</v>
      </c>
      <c r="CE34" s="822"/>
      <c r="CF34" s="822"/>
      <c r="CG34" s="822"/>
      <c r="CH34" s="819"/>
      <c r="CI34" s="822">
        <v>7</v>
      </c>
      <c r="CJ34" s="822"/>
      <c r="CK34" s="822"/>
      <c r="CL34" s="822"/>
      <c r="CM34" s="819"/>
      <c r="CN34" s="831">
        <v>0</v>
      </c>
      <c r="CO34" s="832"/>
      <c r="CP34" s="832"/>
      <c r="CQ34" s="832"/>
      <c r="CR34" s="833"/>
      <c r="CS34" s="834">
        <v>0</v>
      </c>
      <c r="CT34" s="834"/>
      <c r="CU34" s="834"/>
      <c r="CV34" s="834"/>
      <c r="CW34" s="831"/>
      <c r="CX34" s="822">
        <v>9</v>
      </c>
      <c r="CY34" s="822"/>
      <c r="CZ34" s="822"/>
      <c r="DA34" s="822"/>
      <c r="DB34" s="826"/>
      <c r="DK34" s="234"/>
      <c r="DL34" s="226"/>
      <c r="DM34" s="226"/>
      <c r="DR34" s="139"/>
    </row>
    <row r="35" spans="1:145" ht="15.75" customHeight="1" x14ac:dyDescent="0.2">
      <c r="A35" s="813"/>
      <c r="B35" s="816"/>
      <c r="C35" s="816"/>
      <c r="D35" s="818" t="s">
        <v>202</v>
      </c>
      <c r="E35" s="818"/>
      <c r="F35" s="818"/>
      <c r="G35" s="819" t="s">
        <v>132</v>
      </c>
      <c r="H35" s="820"/>
      <c r="I35" s="820"/>
      <c r="J35" s="820"/>
      <c r="K35" s="821"/>
      <c r="L35" s="819" t="s">
        <v>132</v>
      </c>
      <c r="M35" s="820"/>
      <c r="N35" s="820"/>
      <c r="O35" s="820"/>
      <c r="P35" s="821"/>
      <c r="Q35" s="819" t="s">
        <v>132</v>
      </c>
      <c r="R35" s="820"/>
      <c r="S35" s="820"/>
      <c r="T35" s="820"/>
      <c r="U35" s="821"/>
      <c r="V35" s="819" t="s">
        <v>132</v>
      </c>
      <c r="W35" s="820"/>
      <c r="X35" s="820"/>
      <c r="Y35" s="820"/>
      <c r="Z35" s="821"/>
      <c r="AA35" s="821" t="s">
        <v>378</v>
      </c>
      <c r="AB35" s="822"/>
      <c r="AC35" s="822"/>
      <c r="AD35" s="822"/>
      <c r="AE35" s="822"/>
      <c r="AF35" s="822" t="s">
        <v>378</v>
      </c>
      <c r="AG35" s="822"/>
      <c r="AH35" s="822"/>
      <c r="AI35" s="822"/>
      <c r="AJ35" s="819"/>
      <c r="AK35" s="822" t="s">
        <v>132</v>
      </c>
      <c r="AL35" s="822"/>
      <c r="AM35" s="822"/>
      <c r="AN35" s="822"/>
      <c r="AO35" s="819"/>
      <c r="AP35" s="822" t="s">
        <v>132</v>
      </c>
      <c r="AQ35" s="822"/>
      <c r="AR35" s="822"/>
      <c r="AS35" s="822"/>
      <c r="AT35" s="819"/>
      <c r="AU35" s="822" t="s">
        <v>132</v>
      </c>
      <c r="AV35" s="822"/>
      <c r="AW35" s="822"/>
      <c r="AX35" s="822"/>
      <c r="AY35" s="819"/>
      <c r="AZ35" s="822" t="s">
        <v>132</v>
      </c>
      <c r="BA35" s="822"/>
      <c r="BB35" s="822"/>
      <c r="BC35" s="822"/>
      <c r="BD35" s="819"/>
      <c r="BE35" s="822" t="s">
        <v>132</v>
      </c>
      <c r="BF35" s="822"/>
      <c r="BG35" s="822"/>
      <c r="BH35" s="822"/>
      <c r="BI35" s="819"/>
      <c r="BJ35" s="822" t="s">
        <v>132</v>
      </c>
      <c r="BK35" s="822"/>
      <c r="BL35" s="822"/>
      <c r="BM35" s="822"/>
      <c r="BN35" s="819"/>
      <c r="BO35" s="822" t="s">
        <v>132</v>
      </c>
      <c r="BP35" s="822"/>
      <c r="BQ35" s="822"/>
      <c r="BR35" s="822"/>
      <c r="BS35" s="819"/>
      <c r="BT35" s="822" t="s">
        <v>132</v>
      </c>
      <c r="BU35" s="822"/>
      <c r="BV35" s="822"/>
      <c r="BW35" s="822"/>
      <c r="BX35" s="819"/>
      <c r="BY35" s="822" t="s">
        <v>132</v>
      </c>
      <c r="BZ35" s="822"/>
      <c r="CA35" s="822"/>
      <c r="CB35" s="822"/>
      <c r="CC35" s="819"/>
      <c r="CD35" s="822" t="s">
        <v>132</v>
      </c>
      <c r="CE35" s="822"/>
      <c r="CF35" s="822"/>
      <c r="CG35" s="822"/>
      <c r="CH35" s="819"/>
      <c r="CI35" s="822" t="s">
        <v>132</v>
      </c>
      <c r="CJ35" s="822"/>
      <c r="CK35" s="822"/>
      <c r="CL35" s="822"/>
      <c r="CM35" s="819"/>
      <c r="CN35" s="822" t="s">
        <v>132</v>
      </c>
      <c r="CO35" s="822"/>
      <c r="CP35" s="822"/>
      <c r="CQ35" s="822"/>
      <c r="CR35" s="819"/>
      <c r="CS35" s="822" t="s">
        <v>132</v>
      </c>
      <c r="CT35" s="822"/>
      <c r="CU35" s="822"/>
      <c r="CV35" s="822"/>
      <c r="CW35" s="819"/>
      <c r="CX35" s="822" t="s">
        <v>132</v>
      </c>
      <c r="CY35" s="822"/>
      <c r="CZ35" s="822"/>
      <c r="DA35" s="822"/>
      <c r="DB35" s="826"/>
      <c r="DJ35" s="234"/>
      <c r="DK35" s="226"/>
      <c r="DL35" s="226"/>
      <c r="DQ35" s="139"/>
    </row>
    <row r="36" spans="1:145" ht="15.75" customHeight="1" x14ac:dyDescent="0.2">
      <c r="A36" s="813"/>
      <c r="B36" s="817"/>
      <c r="C36" s="817"/>
      <c r="D36" s="818" t="s">
        <v>203</v>
      </c>
      <c r="E36" s="818"/>
      <c r="F36" s="818"/>
      <c r="G36" s="819">
        <v>417</v>
      </c>
      <c r="H36" s="820"/>
      <c r="I36" s="820"/>
      <c r="J36" s="820"/>
      <c r="K36" s="821"/>
      <c r="L36" s="779">
        <v>1585</v>
      </c>
      <c r="M36" s="794"/>
      <c r="N36" s="794"/>
      <c r="O36" s="794"/>
      <c r="P36" s="777"/>
      <c r="Q36" s="780">
        <v>417</v>
      </c>
      <c r="R36" s="795"/>
      <c r="S36" s="795"/>
      <c r="T36" s="795"/>
      <c r="U36" s="796"/>
      <c r="V36" s="779">
        <v>1585</v>
      </c>
      <c r="W36" s="794"/>
      <c r="X36" s="794"/>
      <c r="Y36" s="794"/>
      <c r="Z36" s="777"/>
      <c r="AA36" s="821">
        <v>273</v>
      </c>
      <c r="AB36" s="822"/>
      <c r="AC36" s="822"/>
      <c r="AD36" s="822"/>
      <c r="AE36" s="822"/>
      <c r="AF36" s="778">
        <v>1037</v>
      </c>
      <c r="AG36" s="778"/>
      <c r="AH36" s="778"/>
      <c r="AI36" s="778"/>
      <c r="AJ36" s="779"/>
      <c r="AK36" s="780">
        <v>273</v>
      </c>
      <c r="AL36" s="781"/>
      <c r="AM36" s="781"/>
      <c r="AN36" s="781"/>
      <c r="AO36" s="782"/>
      <c r="AP36" s="778">
        <v>1037</v>
      </c>
      <c r="AQ36" s="778"/>
      <c r="AR36" s="778"/>
      <c r="AS36" s="778"/>
      <c r="AT36" s="778"/>
      <c r="AU36" s="821">
        <v>235</v>
      </c>
      <c r="AV36" s="822"/>
      <c r="AW36" s="822"/>
      <c r="AX36" s="822"/>
      <c r="AY36" s="822"/>
      <c r="AZ36" s="778">
        <v>893</v>
      </c>
      <c r="BA36" s="778"/>
      <c r="BB36" s="778"/>
      <c r="BC36" s="778"/>
      <c r="BD36" s="779"/>
      <c r="BE36" s="780">
        <v>235</v>
      </c>
      <c r="BF36" s="781"/>
      <c r="BG36" s="781"/>
      <c r="BH36" s="781"/>
      <c r="BI36" s="782"/>
      <c r="BJ36" s="778">
        <v>893</v>
      </c>
      <c r="BK36" s="778"/>
      <c r="BL36" s="778"/>
      <c r="BM36" s="778"/>
      <c r="BN36" s="778"/>
      <c r="BO36" s="822" t="s">
        <v>132</v>
      </c>
      <c r="BP36" s="822"/>
      <c r="BQ36" s="822"/>
      <c r="BR36" s="822"/>
      <c r="BS36" s="819"/>
      <c r="BT36" s="822" t="s">
        <v>132</v>
      </c>
      <c r="BU36" s="822"/>
      <c r="BV36" s="822"/>
      <c r="BW36" s="822"/>
      <c r="BX36" s="819"/>
      <c r="BY36" s="822" t="s">
        <v>132</v>
      </c>
      <c r="BZ36" s="822"/>
      <c r="CA36" s="822"/>
      <c r="CB36" s="822"/>
      <c r="CC36" s="819"/>
      <c r="CD36" s="822" t="s">
        <v>132</v>
      </c>
      <c r="CE36" s="822"/>
      <c r="CF36" s="822"/>
      <c r="CG36" s="822"/>
      <c r="CH36" s="819"/>
      <c r="CI36" s="822" t="s">
        <v>132</v>
      </c>
      <c r="CJ36" s="822"/>
      <c r="CK36" s="822"/>
      <c r="CL36" s="822"/>
      <c r="CM36" s="819"/>
      <c r="CN36" s="822" t="s">
        <v>132</v>
      </c>
      <c r="CO36" s="822"/>
      <c r="CP36" s="822"/>
      <c r="CQ36" s="822"/>
      <c r="CR36" s="819"/>
      <c r="CS36" s="822" t="s">
        <v>132</v>
      </c>
      <c r="CT36" s="822"/>
      <c r="CU36" s="822"/>
      <c r="CV36" s="822"/>
      <c r="CW36" s="819"/>
      <c r="CX36" s="822" t="s">
        <v>132</v>
      </c>
      <c r="CY36" s="822"/>
      <c r="CZ36" s="822"/>
      <c r="DA36" s="822"/>
      <c r="DB36" s="826"/>
      <c r="EB36" s="234"/>
      <c r="EE36" s="234"/>
      <c r="EF36" s="234"/>
      <c r="EG36" s="234"/>
      <c r="EH36" s="226"/>
      <c r="EI36" s="226"/>
      <c r="EN36" s="139"/>
    </row>
    <row r="37" spans="1:145" ht="15.75" customHeight="1" x14ac:dyDescent="0.2">
      <c r="A37" s="813"/>
      <c r="B37" s="447" t="s">
        <v>380</v>
      </c>
      <c r="C37" s="447"/>
      <c r="D37" s="447"/>
      <c r="E37" s="447"/>
      <c r="F37" s="447"/>
      <c r="G37" s="779" t="s">
        <v>132</v>
      </c>
      <c r="H37" s="794"/>
      <c r="I37" s="794"/>
      <c r="J37" s="794"/>
      <c r="K37" s="777"/>
      <c r="L37" s="779" t="s">
        <v>132</v>
      </c>
      <c r="M37" s="794"/>
      <c r="N37" s="794"/>
      <c r="O37" s="794"/>
      <c r="P37" s="777"/>
      <c r="Q37" s="779" t="s">
        <v>132</v>
      </c>
      <c r="R37" s="794"/>
      <c r="S37" s="794"/>
      <c r="T37" s="794"/>
      <c r="U37" s="777"/>
      <c r="V37" s="779" t="s">
        <v>132</v>
      </c>
      <c r="W37" s="794"/>
      <c r="X37" s="794"/>
      <c r="Y37" s="794"/>
      <c r="Z37" s="777"/>
      <c r="AA37" s="777" t="s">
        <v>378</v>
      </c>
      <c r="AB37" s="778"/>
      <c r="AC37" s="778"/>
      <c r="AD37" s="778"/>
      <c r="AE37" s="778"/>
      <c r="AF37" s="778" t="s">
        <v>378</v>
      </c>
      <c r="AG37" s="778"/>
      <c r="AH37" s="778"/>
      <c r="AI37" s="778"/>
      <c r="AJ37" s="779"/>
      <c r="AK37" s="778" t="s">
        <v>132</v>
      </c>
      <c r="AL37" s="778"/>
      <c r="AM37" s="778"/>
      <c r="AN37" s="778"/>
      <c r="AO37" s="779"/>
      <c r="AP37" s="778" t="s">
        <v>132</v>
      </c>
      <c r="AQ37" s="778"/>
      <c r="AR37" s="778"/>
      <c r="AS37" s="778"/>
      <c r="AT37" s="779"/>
      <c r="AU37" s="778" t="s">
        <v>132</v>
      </c>
      <c r="AV37" s="778"/>
      <c r="AW37" s="778"/>
      <c r="AX37" s="778"/>
      <c r="AY37" s="779"/>
      <c r="AZ37" s="778" t="s">
        <v>132</v>
      </c>
      <c r="BA37" s="778"/>
      <c r="BB37" s="778"/>
      <c r="BC37" s="778"/>
      <c r="BD37" s="779"/>
      <c r="BE37" s="778" t="s">
        <v>132</v>
      </c>
      <c r="BF37" s="778"/>
      <c r="BG37" s="778"/>
      <c r="BH37" s="778"/>
      <c r="BI37" s="779"/>
      <c r="BJ37" s="778" t="s">
        <v>132</v>
      </c>
      <c r="BK37" s="778"/>
      <c r="BL37" s="778"/>
      <c r="BM37" s="778"/>
      <c r="BN37" s="779"/>
      <c r="BO37" s="778" t="s">
        <v>132</v>
      </c>
      <c r="BP37" s="778"/>
      <c r="BQ37" s="778"/>
      <c r="BR37" s="778"/>
      <c r="BS37" s="779"/>
      <c r="BT37" s="778" t="s">
        <v>132</v>
      </c>
      <c r="BU37" s="778"/>
      <c r="BV37" s="778"/>
      <c r="BW37" s="778"/>
      <c r="BX37" s="779"/>
      <c r="BY37" s="778" t="s">
        <v>132</v>
      </c>
      <c r="BZ37" s="778"/>
      <c r="CA37" s="778"/>
      <c r="CB37" s="778"/>
      <c r="CC37" s="779"/>
      <c r="CD37" s="778" t="s">
        <v>132</v>
      </c>
      <c r="CE37" s="778"/>
      <c r="CF37" s="778"/>
      <c r="CG37" s="778"/>
      <c r="CH37" s="779"/>
      <c r="CI37" s="778" t="s">
        <v>132</v>
      </c>
      <c r="CJ37" s="778"/>
      <c r="CK37" s="778"/>
      <c r="CL37" s="778"/>
      <c r="CM37" s="779"/>
      <c r="CN37" s="778" t="s">
        <v>132</v>
      </c>
      <c r="CO37" s="778"/>
      <c r="CP37" s="778"/>
      <c r="CQ37" s="778"/>
      <c r="CR37" s="779"/>
      <c r="CS37" s="778" t="s">
        <v>132</v>
      </c>
      <c r="CT37" s="778"/>
      <c r="CU37" s="778"/>
      <c r="CV37" s="778"/>
      <c r="CW37" s="779"/>
      <c r="CX37" s="778" t="s">
        <v>132</v>
      </c>
      <c r="CY37" s="778"/>
      <c r="CZ37" s="778"/>
      <c r="DA37" s="778"/>
      <c r="DB37" s="801"/>
      <c r="DC37" s="243"/>
      <c r="EC37" s="226"/>
      <c r="ED37" s="226"/>
      <c r="EI37" s="139"/>
    </row>
    <row r="38" spans="1:145" ht="15.75" customHeight="1" x14ac:dyDescent="0.2">
      <c r="A38" s="835" t="s">
        <v>381</v>
      </c>
      <c r="B38" s="446"/>
      <c r="C38" s="446"/>
      <c r="D38" s="447" t="s">
        <v>382</v>
      </c>
      <c r="E38" s="447"/>
      <c r="F38" s="447"/>
      <c r="G38" s="779">
        <v>15738</v>
      </c>
      <c r="H38" s="794"/>
      <c r="I38" s="794"/>
      <c r="J38" s="794"/>
      <c r="K38" s="777"/>
      <c r="L38" s="779">
        <v>37771</v>
      </c>
      <c r="M38" s="794"/>
      <c r="N38" s="794"/>
      <c r="O38" s="794"/>
      <c r="P38" s="777"/>
      <c r="Q38" s="780">
        <v>15738</v>
      </c>
      <c r="R38" s="795"/>
      <c r="S38" s="795"/>
      <c r="T38" s="795"/>
      <c r="U38" s="796"/>
      <c r="V38" s="779">
        <v>37771</v>
      </c>
      <c r="W38" s="794"/>
      <c r="X38" s="794"/>
      <c r="Y38" s="794"/>
      <c r="Z38" s="777"/>
      <c r="AA38" s="777">
        <v>15457</v>
      </c>
      <c r="AB38" s="778"/>
      <c r="AC38" s="778"/>
      <c r="AD38" s="778"/>
      <c r="AE38" s="778"/>
      <c r="AF38" s="778">
        <v>37097</v>
      </c>
      <c r="AG38" s="778"/>
      <c r="AH38" s="778"/>
      <c r="AI38" s="778"/>
      <c r="AJ38" s="779"/>
      <c r="AK38" s="780">
        <v>15456</v>
      </c>
      <c r="AL38" s="781"/>
      <c r="AM38" s="781"/>
      <c r="AN38" s="781"/>
      <c r="AO38" s="782"/>
      <c r="AP38" s="778">
        <v>37094</v>
      </c>
      <c r="AQ38" s="778"/>
      <c r="AR38" s="778"/>
      <c r="AS38" s="778"/>
      <c r="AT38" s="778"/>
      <c r="AU38" s="777">
        <v>15180</v>
      </c>
      <c r="AV38" s="778"/>
      <c r="AW38" s="778"/>
      <c r="AX38" s="778"/>
      <c r="AY38" s="778"/>
      <c r="AZ38" s="778">
        <v>36432</v>
      </c>
      <c r="BA38" s="778"/>
      <c r="BB38" s="778"/>
      <c r="BC38" s="778"/>
      <c r="BD38" s="779"/>
      <c r="BE38" s="780">
        <v>15180</v>
      </c>
      <c r="BF38" s="781"/>
      <c r="BG38" s="781"/>
      <c r="BH38" s="781"/>
      <c r="BI38" s="782"/>
      <c r="BJ38" s="778">
        <v>36432</v>
      </c>
      <c r="BK38" s="778"/>
      <c r="BL38" s="778"/>
      <c r="BM38" s="778"/>
      <c r="BN38" s="778"/>
      <c r="BO38" s="777">
        <v>14898</v>
      </c>
      <c r="BP38" s="778"/>
      <c r="BQ38" s="778"/>
      <c r="BR38" s="778"/>
      <c r="BS38" s="778"/>
      <c r="BT38" s="802">
        <v>35755</v>
      </c>
      <c r="BU38" s="802"/>
      <c r="BV38" s="802"/>
      <c r="BW38" s="802"/>
      <c r="BX38" s="802"/>
      <c r="BY38" s="780">
        <v>14897</v>
      </c>
      <c r="BZ38" s="781"/>
      <c r="CA38" s="781"/>
      <c r="CB38" s="781"/>
      <c r="CC38" s="782"/>
      <c r="CD38" s="778">
        <v>35753</v>
      </c>
      <c r="CE38" s="778"/>
      <c r="CF38" s="778"/>
      <c r="CG38" s="778"/>
      <c r="CH38" s="779"/>
      <c r="CI38" s="778">
        <v>14546</v>
      </c>
      <c r="CJ38" s="778"/>
      <c r="CK38" s="778"/>
      <c r="CL38" s="778"/>
      <c r="CM38" s="778"/>
      <c r="CN38" s="823">
        <f>ROUND(CI38/CI6*100,1)-0.1</f>
        <v>4.9000000000000004</v>
      </c>
      <c r="CO38" s="823"/>
      <c r="CP38" s="823"/>
      <c r="CQ38" s="823"/>
      <c r="CR38" s="823"/>
      <c r="CS38" s="798">
        <f>ROUND(CI38/BO38*100,1)</f>
        <v>97.6</v>
      </c>
      <c r="CT38" s="799"/>
      <c r="CU38" s="799"/>
      <c r="CV38" s="799"/>
      <c r="CW38" s="800"/>
      <c r="CX38" s="778">
        <v>34910</v>
      </c>
      <c r="CY38" s="778"/>
      <c r="CZ38" s="778"/>
      <c r="DA38" s="778"/>
      <c r="DB38" s="801"/>
      <c r="DC38" s="243"/>
      <c r="DE38" s="199"/>
      <c r="DF38" s="199"/>
      <c r="DG38" s="199"/>
      <c r="DH38" s="199"/>
      <c r="DI38" s="199"/>
      <c r="DJ38" s="199"/>
      <c r="DK38" s="199"/>
      <c r="DL38" s="199"/>
      <c r="DZ38" s="202"/>
      <c r="EA38" s="202"/>
      <c r="EB38" s="226"/>
      <c r="EC38" s="226"/>
      <c r="EH38" s="139"/>
    </row>
    <row r="39" spans="1:145" ht="15.75" customHeight="1" x14ac:dyDescent="0.2">
      <c r="A39" s="835"/>
      <c r="B39" s="446"/>
      <c r="C39" s="446"/>
      <c r="D39" s="447" t="s">
        <v>383</v>
      </c>
      <c r="E39" s="447"/>
      <c r="F39" s="447"/>
      <c r="G39" s="779">
        <v>2322</v>
      </c>
      <c r="H39" s="794"/>
      <c r="I39" s="794"/>
      <c r="J39" s="794"/>
      <c r="K39" s="777"/>
      <c r="L39" s="779">
        <v>13700</v>
      </c>
      <c r="M39" s="794"/>
      <c r="N39" s="794"/>
      <c r="O39" s="794"/>
      <c r="P39" s="777"/>
      <c r="Q39" s="780">
        <v>2321</v>
      </c>
      <c r="R39" s="795"/>
      <c r="S39" s="795"/>
      <c r="T39" s="795"/>
      <c r="U39" s="796"/>
      <c r="V39" s="779">
        <v>13694</v>
      </c>
      <c r="W39" s="794"/>
      <c r="X39" s="794"/>
      <c r="Y39" s="794"/>
      <c r="Z39" s="777"/>
      <c r="AA39" s="777">
        <v>2379</v>
      </c>
      <c r="AB39" s="778"/>
      <c r="AC39" s="778"/>
      <c r="AD39" s="778"/>
      <c r="AE39" s="778"/>
      <c r="AF39" s="778">
        <v>14036</v>
      </c>
      <c r="AG39" s="778"/>
      <c r="AH39" s="778"/>
      <c r="AI39" s="778"/>
      <c r="AJ39" s="779"/>
      <c r="AK39" s="780">
        <v>2379</v>
      </c>
      <c r="AL39" s="781"/>
      <c r="AM39" s="781"/>
      <c r="AN39" s="781"/>
      <c r="AO39" s="782"/>
      <c r="AP39" s="778">
        <v>14036</v>
      </c>
      <c r="AQ39" s="778"/>
      <c r="AR39" s="778"/>
      <c r="AS39" s="778"/>
      <c r="AT39" s="778"/>
      <c r="AU39" s="777">
        <v>2468</v>
      </c>
      <c r="AV39" s="778"/>
      <c r="AW39" s="778"/>
      <c r="AX39" s="778"/>
      <c r="AY39" s="778"/>
      <c r="AZ39" s="778">
        <v>14561</v>
      </c>
      <c r="BA39" s="778"/>
      <c r="BB39" s="778"/>
      <c r="BC39" s="778"/>
      <c r="BD39" s="779"/>
      <c r="BE39" s="780">
        <v>2468</v>
      </c>
      <c r="BF39" s="781"/>
      <c r="BG39" s="781"/>
      <c r="BH39" s="781"/>
      <c r="BI39" s="782"/>
      <c r="BJ39" s="778">
        <v>14561</v>
      </c>
      <c r="BK39" s="778"/>
      <c r="BL39" s="778"/>
      <c r="BM39" s="778"/>
      <c r="BN39" s="778"/>
      <c r="BO39" s="777">
        <v>2654</v>
      </c>
      <c r="BP39" s="778"/>
      <c r="BQ39" s="778"/>
      <c r="BR39" s="778"/>
      <c r="BS39" s="778"/>
      <c r="BT39" s="802">
        <v>15659</v>
      </c>
      <c r="BU39" s="802"/>
      <c r="BV39" s="802"/>
      <c r="BW39" s="802"/>
      <c r="BX39" s="802"/>
      <c r="BY39" s="780">
        <v>2654</v>
      </c>
      <c r="BZ39" s="781"/>
      <c r="CA39" s="781"/>
      <c r="CB39" s="781"/>
      <c r="CC39" s="782"/>
      <c r="CD39" s="778">
        <v>15659</v>
      </c>
      <c r="CE39" s="778"/>
      <c r="CF39" s="778"/>
      <c r="CG39" s="778"/>
      <c r="CH39" s="779"/>
      <c r="CI39" s="778">
        <v>2758</v>
      </c>
      <c r="CJ39" s="778"/>
      <c r="CK39" s="778"/>
      <c r="CL39" s="778"/>
      <c r="CM39" s="778"/>
      <c r="CN39" s="823">
        <f>ROUND(CI39/CI6*100,1)</f>
        <v>0.9</v>
      </c>
      <c r="CO39" s="823"/>
      <c r="CP39" s="823"/>
      <c r="CQ39" s="823"/>
      <c r="CR39" s="823"/>
      <c r="CS39" s="798">
        <f>ROUND(CI39/BO39*100,1)</f>
        <v>103.9</v>
      </c>
      <c r="CT39" s="799"/>
      <c r="CU39" s="799"/>
      <c r="CV39" s="799"/>
      <c r="CW39" s="800"/>
      <c r="CX39" s="778">
        <v>16272</v>
      </c>
      <c r="CY39" s="778"/>
      <c r="CZ39" s="778"/>
      <c r="DA39" s="778"/>
      <c r="DB39" s="801"/>
      <c r="DC39" s="243"/>
      <c r="DE39" s="202"/>
      <c r="DF39" s="202"/>
      <c r="DG39" s="202"/>
      <c r="DH39" s="202"/>
      <c r="DI39" s="202"/>
      <c r="DJ39" s="202"/>
      <c r="DK39" s="202"/>
      <c r="DL39" s="202"/>
      <c r="DZ39" s="243"/>
      <c r="EA39" s="243"/>
      <c r="EG39" s="234"/>
      <c r="EH39" s="234"/>
      <c r="EI39" s="226"/>
      <c r="EJ39" s="226"/>
      <c r="EO39" s="139"/>
    </row>
    <row r="40" spans="1:145" ht="15.75" customHeight="1" x14ac:dyDescent="0.2">
      <c r="A40" s="594" t="s">
        <v>384</v>
      </c>
      <c r="B40" s="595"/>
      <c r="C40" s="595"/>
      <c r="D40" s="595"/>
      <c r="E40" s="595"/>
      <c r="F40" s="596"/>
      <c r="G40" s="836">
        <v>8704</v>
      </c>
      <c r="H40" s="837"/>
      <c r="I40" s="837"/>
      <c r="J40" s="837"/>
      <c r="K40" s="838"/>
      <c r="L40" s="836">
        <v>52224</v>
      </c>
      <c r="M40" s="837"/>
      <c r="N40" s="837"/>
      <c r="O40" s="837"/>
      <c r="P40" s="838"/>
      <c r="Q40" s="839">
        <v>8699</v>
      </c>
      <c r="R40" s="840"/>
      <c r="S40" s="840"/>
      <c r="T40" s="840"/>
      <c r="U40" s="841"/>
      <c r="V40" s="836">
        <v>52194</v>
      </c>
      <c r="W40" s="837"/>
      <c r="X40" s="837"/>
      <c r="Y40" s="837"/>
      <c r="Z40" s="838"/>
      <c r="AA40" s="838">
        <v>8756</v>
      </c>
      <c r="AB40" s="842"/>
      <c r="AC40" s="842"/>
      <c r="AD40" s="842"/>
      <c r="AE40" s="842"/>
      <c r="AF40" s="842">
        <v>52536</v>
      </c>
      <c r="AG40" s="842"/>
      <c r="AH40" s="842"/>
      <c r="AI40" s="842"/>
      <c r="AJ40" s="836"/>
      <c r="AK40" s="839">
        <v>8758</v>
      </c>
      <c r="AL40" s="843"/>
      <c r="AM40" s="843"/>
      <c r="AN40" s="843"/>
      <c r="AO40" s="844"/>
      <c r="AP40" s="842">
        <v>52548</v>
      </c>
      <c r="AQ40" s="842"/>
      <c r="AR40" s="842"/>
      <c r="AS40" s="842"/>
      <c r="AT40" s="842"/>
      <c r="AU40" s="838">
        <v>8974</v>
      </c>
      <c r="AV40" s="842"/>
      <c r="AW40" s="842"/>
      <c r="AX40" s="842"/>
      <c r="AY40" s="842"/>
      <c r="AZ40" s="842">
        <v>53844</v>
      </c>
      <c r="BA40" s="842"/>
      <c r="BB40" s="842"/>
      <c r="BC40" s="842"/>
      <c r="BD40" s="836"/>
      <c r="BE40" s="839">
        <v>8971</v>
      </c>
      <c r="BF40" s="843"/>
      <c r="BG40" s="843"/>
      <c r="BH40" s="843"/>
      <c r="BI40" s="844"/>
      <c r="BJ40" s="842">
        <v>53826</v>
      </c>
      <c r="BK40" s="842"/>
      <c r="BL40" s="842"/>
      <c r="BM40" s="842"/>
      <c r="BN40" s="842"/>
      <c r="BO40" s="838">
        <v>9317</v>
      </c>
      <c r="BP40" s="842"/>
      <c r="BQ40" s="842"/>
      <c r="BR40" s="842"/>
      <c r="BS40" s="842"/>
      <c r="BT40" s="889">
        <v>55902</v>
      </c>
      <c r="BU40" s="889"/>
      <c r="BV40" s="889"/>
      <c r="BW40" s="889"/>
      <c r="BX40" s="889"/>
      <c r="BY40" s="839">
        <v>9316</v>
      </c>
      <c r="BZ40" s="843"/>
      <c r="CA40" s="843"/>
      <c r="CB40" s="843"/>
      <c r="CC40" s="844"/>
      <c r="CD40" s="842">
        <v>55896</v>
      </c>
      <c r="CE40" s="842"/>
      <c r="CF40" s="842"/>
      <c r="CG40" s="842"/>
      <c r="CH40" s="836"/>
      <c r="CI40" s="842">
        <v>9663</v>
      </c>
      <c r="CJ40" s="842"/>
      <c r="CK40" s="842"/>
      <c r="CL40" s="842"/>
      <c r="CM40" s="842"/>
      <c r="CN40" s="884">
        <f>ROUND(CI40/CI6*100,1)</f>
        <v>3.3</v>
      </c>
      <c r="CO40" s="884"/>
      <c r="CP40" s="884"/>
      <c r="CQ40" s="884"/>
      <c r="CR40" s="884"/>
      <c r="CS40" s="885">
        <f>ROUND(CI40/BO40*100,1)</f>
        <v>103.7</v>
      </c>
      <c r="CT40" s="886"/>
      <c r="CU40" s="886"/>
      <c r="CV40" s="886"/>
      <c r="CW40" s="887"/>
      <c r="CX40" s="842">
        <v>57978</v>
      </c>
      <c r="CY40" s="842"/>
      <c r="CZ40" s="842"/>
      <c r="DA40" s="842"/>
      <c r="DB40" s="888"/>
      <c r="DC40" s="243"/>
      <c r="DE40" s="202"/>
      <c r="DF40" s="202"/>
      <c r="DG40" s="202"/>
      <c r="DH40" s="202"/>
      <c r="DI40" s="202"/>
      <c r="DJ40" s="202"/>
      <c r="DK40" s="202"/>
      <c r="DL40" s="202"/>
      <c r="DZ40" s="243"/>
      <c r="EA40" s="243"/>
      <c r="EH40" s="226"/>
      <c r="EI40" s="226"/>
      <c r="EN40" s="139"/>
    </row>
    <row r="41" spans="1:145" ht="6.75" customHeight="1" x14ac:dyDescent="0.2">
      <c r="A41" s="845" t="s">
        <v>386</v>
      </c>
      <c r="B41" s="845"/>
      <c r="C41" s="845"/>
      <c r="D41" s="845"/>
      <c r="E41" s="845"/>
      <c r="F41" s="845"/>
      <c r="G41" s="845"/>
      <c r="H41" s="845"/>
      <c r="I41" s="845"/>
      <c r="J41" s="845"/>
      <c r="K41" s="845"/>
      <c r="L41" s="845"/>
      <c r="M41" s="845"/>
      <c r="N41" s="845"/>
      <c r="O41" s="845"/>
      <c r="P41" s="845"/>
      <c r="Q41" s="845"/>
      <c r="R41" s="845"/>
      <c r="S41" s="845"/>
      <c r="T41" s="845"/>
      <c r="U41" s="845"/>
      <c r="V41" s="845"/>
      <c r="W41" s="845"/>
      <c r="X41" s="845"/>
      <c r="Y41" s="845"/>
      <c r="Z41" s="845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  <c r="BC41" s="201"/>
      <c r="BD41" s="201"/>
      <c r="BE41" s="201"/>
      <c r="BF41" s="201"/>
      <c r="BG41" s="201"/>
      <c r="BH41" s="201"/>
      <c r="BI41" s="201"/>
      <c r="BJ41" s="201"/>
      <c r="BK41" s="201"/>
      <c r="BL41" s="201"/>
      <c r="BM41" s="201"/>
      <c r="BN41" s="201"/>
      <c r="BO41" s="201"/>
      <c r="BP41" s="201"/>
      <c r="BQ41" s="201"/>
      <c r="BR41" s="201"/>
      <c r="BS41" s="201"/>
      <c r="BT41" s="201"/>
      <c r="BU41" s="201"/>
      <c r="BV41" s="201"/>
      <c r="BW41" s="201"/>
      <c r="BX41" s="201"/>
      <c r="BY41" s="201"/>
      <c r="BZ41" s="201"/>
      <c r="CA41" s="201"/>
      <c r="CB41" s="201"/>
      <c r="CC41" s="201"/>
      <c r="CD41" s="201"/>
      <c r="CE41" s="201"/>
      <c r="CF41" s="201"/>
      <c r="CG41" s="201"/>
      <c r="CH41" s="201"/>
      <c r="CI41" s="201"/>
      <c r="CJ41" s="201"/>
      <c r="CK41" s="201"/>
      <c r="CL41" s="201"/>
      <c r="CM41" s="201"/>
      <c r="CN41" s="201"/>
      <c r="CO41" s="201"/>
      <c r="CP41" s="201"/>
      <c r="CQ41" s="201"/>
      <c r="CR41" s="201"/>
      <c r="CS41" s="201"/>
      <c r="CT41" s="201"/>
      <c r="CU41" s="201"/>
      <c r="CV41" s="201"/>
      <c r="CW41" s="201"/>
      <c r="CX41" s="201"/>
      <c r="CY41" s="201"/>
      <c r="CZ41" s="201"/>
      <c r="DA41" s="201"/>
      <c r="DB41" s="201"/>
      <c r="DC41" s="243"/>
      <c r="EI41" s="226"/>
      <c r="EJ41" s="226"/>
      <c r="EO41" s="139"/>
    </row>
    <row r="42" spans="1:145" ht="17.149999999999999" customHeight="1" x14ac:dyDescent="0.2">
      <c r="A42" s="845"/>
      <c r="B42" s="845"/>
      <c r="C42" s="845"/>
      <c r="D42" s="845"/>
      <c r="E42" s="845"/>
      <c r="F42" s="845"/>
      <c r="G42" s="845"/>
      <c r="H42" s="845"/>
      <c r="I42" s="845"/>
      <c r="J42" s="845"/>
      <c r="K42" s="845"/>
      <c r="L42" s="845"/>
      <c r="M42" s="845"/>
      <c r="N42" s="845"/>
      <c r="O42" s="845"/>
      <c r="P42" s="845"/>
      <c r="Q42" s="845"/>
      <c r="R42" s="845"/>
      <c r="S42" s="845"/>
      <c r="T42" s="845"/>
      <c r="U42" s="845"/>
      <c r="V42" s="845"/>
      <c r="W42" s="845"/>
      <c r="X42" s="845"/>
      <c r="Y42" s="845"/>
      <c r="Z42" s="845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45"/>
      <c r="AX42" s="54"/>
      <c r="AY42" s="54"/>
      <c r="AZ42" s="92"/>
      <c r="BA42" s="92"/>
      <c r="BB42" s="92"/>
      <c r="BC42" s="92"/>
      <c r="BD42" s="92"/>
      <c r="BE42" s="92"/>
      <c r="BF42" s="92"/>
      <c r="BG42" s="201"/>
      <c r="BH42" s="201"/>
      <c r="BI42" s="201"/>
      <c r="BJ42" s="201"/>
      <c r="BK42" s="201"/>
      <c r="BL42" s="201"/>
      <c r="BM42" s="201"/>
      <c r="BN42" s="201"/>
      <c r="BO42" s="201"/>
      <c r="BP42" s="201"/>
      <c r="BQ42" s="201"/>
      <c r="BR42" s="201"/>
      <c r="BS42" s="201"/>
      <c r="BT42" s="201"/>
      <c r="BU42" s="201"/>
      <c r="BV42" s="201"/>
      <c r="BW42" s="201"/>
      <c r="BX42" s="201"/>
      <c r="BY42" s="201"/>
      <c r="BZ42" s="201"/>
      <c r="CA42" s="201"/>
      <c r="CB42" s="201"/>
      <c r="CC42" s="201"/>
      <c r="CD42" s="201"/>
      <c r="CE42" s="201"/>
      <c r="CF42" s="201"/>
      <c r="CG42" s="201"/>
      <c r="CH42" s="201"/>
      <c r="CI42" s="201"/>
      <c r="CJ42" s="201"/>
      <c r="CK42" s="201"/>
      <c r="CL42" s="201"/>
      <c r="CM42" s="201"/>
      <c r="CN42" s="201"/>
      <c r="CO42" s="201"/>
      <c r="CP42" s="201"/>
      <c r="CQ42" s="201"/>
      <c r="CR42" s="201"/>
      <c r="CS42" s="201"/>
      <c r="CT42" s="201"/>
      <c r="CU42" s="201"/>
      <c r="CV42" s="201"/>
      <c r="CW42" s="201"/>
      <c r="CX42" s="201"/>
      <c r="CY42" s="201"/>
      <c r="CZ42" s="201"/>
      <c r="DA42" s="201"/>
      <c r="DB42" s="201"/>
      <c r="DE42" s="199"/>
      <c r="DF42" s="199"/>
      <c r="DG42" s="199"/>
      <c r="DH42" s="199"/>
      <c r="DI42" s="199"/>
      <c r="DJ42" s="199"/>
      <c r="DK42" s="199"/>
      <c r="DL42" s="199"/>
      <c r="DZ42" s="202"/>
      <c r="EA42" s="202"/>
      <c r="EC42" s="226"/>
      <c r="ED42" s="226"/>
      <c r="EI42" s="139"/>
    </row>
    <row r="43" spans="1:145" ht="16" customHeight="1" x14ac:dyDescent="0.2">
      <c r="A43" s="201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1"/>
      <c r="AU43" s="245"/>
      <c r="AV43" s="245"/>
      <c r="AX43" s="201"/>
      <c r="AY43" s="201"/>
      <c r="AZ43" s="201"/>
      <c r="BA43" s="201"/>
      <c r="BB43" s="201"/>
      <c r="BC43" s="201"/>
      <c r="BD43" s="201"/>
      <c r="BE43" s="201"/>
      <c r="BF43" s="201"/>
      <c r="BG43" s="201"/>
      <c r="BH43" s="201"/>
      <c r="BI43" s="201"/>
      <c r="BJ43" s="201"/>
      <c r="BK43" s="201"/>
      <c r="BL43" s="201"/>
      <c r="BM43" s="201"/>
      <c r="BN43" s="201"/>
      <c r="BO43" s="201"/>
      <c r="BP43" s="201"/>
      <c r="BQ43" s="201"/>
      <c r="BR43" s="201"/>
      <c r="BS43" s="201"/>
      <c r="BT43" s="201"/>
      <c r="BU43" s="201"/>
      <c r="BV43" s="201"/>
      <c r="BW43" s="201"/>
      <c r="BX43" s="201"/>
      <c r="BY43" s="201"/>
      <c r="BZ43" s="201"/>
      <c r="CA43" s="201"/>
      <c r="CB43" s="201"/>
      <c r="CC43" s="201"/>
      <c r="CD43" s="201"/>
      <c r="CE43" s="201"/>
      <c r="CF43" s="201"/>
      <c r="CG43" s="201"/>
      <c r="CH43" s="201"/>
      <c r="CI43" s="201"/>
      <c r="CJ43" s="201"/>
      <c r="CK43" s="201"/>
      <c r="CL43" s="201"/>
      <c r="CM43" s="201"/>
      <c r="CN43" s="201"/>
      <c r="CO43" s="201"/>
      <c r="CP43" s="201"/>
      <c r="CQ43" s="201"/>
      <c r="CR43" s="201"/>
      <c r="CS43" s="201"/>
      <c r="CT43" s="201"/>
      <c r="CU43" s="201"/>
      <c r="CV43" s="201"/>
      <c r="CW43" s="201"/>
      <c r="CX43" s="201"/>
      <c r="CY43" s="8"/>
      <c r="CZ43" s="8"/>
      <c r="DA43" s="8"/>
      <c r="DB43" s="13"/>
      <c r="DE43" s="202"/>
      <c r="DF43" s="202"/>
      <c r="DG43" s="202"/>
      <c r="DH43" s="202"/>
      <c r="DI43" s="202"/>
      <c r="DJ43" s="202"/>
      <c r="DK43" s="202"/>
      <c r="DL43" s="202"/>
      <c r="DZ43" s="243"/>
      <c r="EA43" s="243"/>
    </row>
    <row r="44" spans="1:145" ht="16" customHeight="1" x14ac:dyDescent="0.2">
      <c r="A44" s="54" t="s">
        <v>387</v>
      </c>
      <c r="C44" s="234"/>
      <c r="D44" s="234"/>
      <c r="E44" s="234"/>
      <c r="F44" s="234"/>
      <c r="G44" s="234"/>
      <c r="H44" s="234"/>
      <c r="I44" s="234"/>
      <c r="J44" s="234"/>
      <c r="L44" s="234"/>
      <c r="M44" s="234"/>
      <c r="N44" s="234"/>
      <c r="O44" s="234"/>
      <c r="Q44" s="234"/>
      <c r="R44" s="234"/>
      <c r="S44" s="234"/>
      <c r="T44" s="234"/>
      <c r="V44" s="234"/>
      <c r="W44" s="234"/>
      <c r="X44" s="234"/>
      <c r="Y44" s="234"/>
      <c r="AA44" s="234"/>
      <c r="AB44" s="234"/>
      <c r="AC44" s="234"/>
      <c r="AD44" s="234"/>
      <c r="AF44" s="234"/>
      <c r="AG44" s="234"/>
      <c r="AH44" s="234"/>
      <c r="AI44" s="234"/>
      <c r="AK44" s="234"/>
      <c r="AL44" s="234"/>
      <c r="AM44" s="234"/>
      <c r="AN44" s="234"/>
      <c r="AP44" s="234"/>
      <c r="AQ44" s="234"/>
      <c r="AR44" s="234"/>
      <c r="AS44" s="234"/>
      <c r="AW44" s="8"/>
      <c r="AX44" s="8"/>
      <c r="AY44" s="8"/>
      <c r="AZ44" s="92"/>
      <c r="BA44" s="54" t="s">
        <v>267</v>
      </c>
      <c r="BC44" s="234"/>
      <c r="BD44" s="234"/>
      <c r="BE44" s="234"/>
      <c r="BF44" s="92"/>
      <c r="BG44" s="201"/>
      <c r="BH44" s="201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E44" s="202"/>
      <c r="DF44" s="202"/>
      <c r="DG44" s="202"/>
      <c r="DH44" s="202"/>
      <c r="DI44" s="202"/>
      <c r="DJ44" s="202"/>
      <c r="DK44" s="202"/>
      <c r="DL44" s="202"/>
      <c r="DZ44" s="243"/>
      <c r="EA44" s="243"/>
    </row>
    <row r="45" spans="1:145" ht="13" x14ac:dyDescent="0.2">
      <c r="AE45" s="229"/>
      <c r="AJ45" s="229"/>
      <c r="AN45" s="1"/>
      <c r="AO45" s="1"/>
      <c r="AP45" s="1"/>
      <c r="AQ45" s="1"/>
      <c r="AR45" s="1"/>
      <c r="AS45" s="1"/>
      <c r="AT45" s="13" t="s">
        <v>133</v>
      </c>
      <c r="AU45" s="201"/>
      <c r="AV45" s="201"/>
      <c r="AW45" s="246"/>
      <c r="AX45" s="246"/>
      <c r="AY45" s="246"/>
      <c r="AZ45" s="247"/>
      <c r="BA45" s="247"/>
      <c r="BB45" s="247"/>
      <c r="BC45" s="247"/>
      <c r="BD45" s="247"/>
      <c r="BE45" s="247"/>
      <c r="BF45" s="247"/>
      <c r="BG45" s="247"/>
      <c r="BH45" s="247"/>
      <c r="BI45" s="247"/>
      <c r="BJ45" s="247"/>
      <c r="BK45" s="247"/>
      <c r="BL45" s="247"/>
      <c r="BM45" s="247"/>
      <c r="BN45" s="247"/>
      <c r="BO45" s="247"/>
      <c r="BP45" s="247"/>
      <c r="BQ45" s="247"/>
      <c r="BR45" s="247"/>
      <c r="BS45" s="247"/>
      <c r="BT45" s="309"/>
      <c r="BU45" s="309"/>
      <c r="BV45" s="309"/>
      <c r="BW45" s="309"/>
      <c r="BX45" s="309"/>
      <c r="CA45" s="1"/>
      <c r="CB45" s="1"/>
      <c r="CC45" s="1"/>
      <c r="CD45" s="1"/>
      <c r="CE45" s="1"/>
      <c r="CF45" s="1"/>
      <c r="CG45" s="13" t="s">
        <v>388</v>
      </c>
      <c r="CK45" s="309"/>
      <c r="CL45" s="309"/>
      <c r="CM45" s="309"/>
      <c r="CN45" s="309"/>
      <c r="CO45" s="309"/>
      <c r="CP45" s="309"/>
      <c r="CQ45" s="309"/>
      <c r="CR45" s="309"/>
      <c r="CS45" s="309"/>
      <c r="CT45" s="309"/>
      <c r="CU45" s="309"/>
      <c r="CV45" s="309"/>
      <c r="CW45" s="309"/>
      <c r="CX45" s="309"/>
      <c r="CY45" s="309"/>
      <c r="CZ45" s="309"/>
      <c r="DA45" s="309"/>
      <c r="DB45" s="309"/>
    </row>
    <row r="46" spans="1:145" ht="21" customHeight="1" x14ac:dyDescent="0.2">
      <c r="A46" s="846" t="s">
        <v>308</v>
      </c>
      <c r="B46" s="847"/>
      <c r="C46" s="847"/>
      <c r="D46" s="847"/>
      <c r="E46" s="847"/>
      <c r="F46" s="847"/>
      <c r="G46" s="848" t="s">
        <v>333</v>
      </c>
      <c r="H46" s="848"/>
      <c r="I46" s="848"/>
      <c r="J46" s="848"/>
      <c r="K46" s="848"/>
      <c r="L46" s="848"/>
      <c r="M46" s="848"/>
      <c r="N46" s="848"/>
      <c r="O46" s="848" t="s">
        <v>240</v>
      </c>
      <c r="P46" s="848"/>
      <c r="Q46" s="848"/>
      <c r="R46" s="848"/>
      <c r="S46" s="848"/>
      <c r="T46" s="848"/>
      <c r="U46" s="848"/>
      <c r="V46" s="848"/>
      <c r="W46" s="848" t="s">
        <v>289</v>
      </c>
      <c r="X46" s="848"/>
      <c r="Y46" s="848"/>
      <c r="Z46" s="848"/>
      <c r="AA46" s="848"/>
      <c r="AB46" s="848"/>
      <c r="AC46" s="848"/>
      <c r="AD46" s="848"/>
      <c r="AE46" s="848" t="s">
        <v>316</v>
      </c>
      <c r="AF46" s="848"/>
      <c r="AG46" s="848"/>
      <c r="AH46" s="848"/>
      <c r="AI46" s="848"/>
      <c r="AJ46" s="848"/>
      <c r="AK46" s="848"/>
      <c r="AL46" s="848"/>
      <c r="AM46" s="848" t="s">
        <v>334</v>
      </c>
      <c r="AN46" s="848"/>
      <c r="AO46" s="848"/>
      <c r="AP46" s="848"/>
      <c r="AQ46" s="848"/>
      <c r="AR46" s="848"/>
      <c r="AS46" s="848"/>
      <c r="AT46" s="849"/>
      <c r="AU46" s="248"/>
      <c r="AV46" s="248"/>
      <c r="AW46" s="246"/>
      <c r="AX46" s="246"/>
      <c r="AY46" s="246"/>
      <c r="AZ46" s="247"/>
      <c r="BA46" s="247"/>
      <c r="BB46" s="854" t="s">
        <v>264</v>
      </c>
      <c r="BC46" s="852"/>
      <c r="BD46" s="852"/>
      <c r="BE46" s="852"/>
      <c r="BF46" s="852"/>
      <c r="BG46" s="852"/>
      <c r="BH46" s="852"/>
      <c r="BI46" s="852"/>
      <c r="BJ46" s="852" t="s">
        <v>263</v>
      </c>
      <c r="BK46" s="852"/>
      <c r="BL46" s="852"/>
      <c r="BM46" s="852"/>
      <c r="BN46" s="852"/>
      <c r="BO46" s="852"/>
      <c r="BP46" s="852"/>
      <c r="BQ46" s="852"/>
      <c r="BR46" s="852" t="s">
        <v>265</v>
      </c>
      <c r="BS46" s="852"/>
      <c r="BT46" s="852"/>
      <c r="BU46" s="852"/>
      <c r="BV46" s="852"/>
      <c r="BW46" s="852"/>
      <c r="BX46" s="852"/>
      <c r="BY46" s="852"/>
      <c r="BZ46" s="852" t="s">
        <v>266</v>
      </c>
      <c r="CA46" s="852"/>
      <c r="CB46" s="852"/>
      <c r="CC46" s="852"/>
      <c r="CD46" s="852"/>
      <c r="CE46" s="852"/>
      <c r="CF46" s="852"/>
      <c r="CG46" s="853"/>
      <c r="CH46" s="309"/>
      <c r="CI46" s="309"/>
      <c r="CJ46" s="309"/>
      <c r="CK46" s="309"/>
      <c r="CL46" s="309"/>
      <c r="CM46" s="309"/>
      <c r="CN46" s="309"/>
      <c r="CO46" s="309"/>
      <c r="CP46" s="309"/>
      <c r="CQ46" s="309"/>
      <c r="CR46" s="309"/>
      <c r="CS46" s="309"/>
      <c r="CT46" s="309"/>
      <c r="CU46" s="309"/>
      <c r="CV46" s="309"/>
      <c r="CW46" s="309"/>
      <c r="CX46" s="309"/>
      <c r="CY46" s="309"/>
      <c r="CZ46" s="309"/>
      <c r="DA46" s="309"/>
      <c r="DB46" s="309"/>
    </row>
    <row r="47" spans="1:145" ht="16.5" customHeight="1" x14ac:dyDescent="0.2">
      <c r="A47" s="855" t="s">
        <v>401</v>
      </c>
      <c r="B47" s="447"/>
      <c r="C47" s="447"/>
      <c r="D47" s="447"/>
      <c r="E47" s="447"/>
      <c r="F47" s="447"/>
      <c r="G47" s="856">
        <f>SUM(G48:N56)</f>
        <v>2414</v>
      </c>
      <c r="H47" s="856"/>
      <c r="I47" s="856"/>
      <c r="J47" s="856"/>
      <c r="K47" s="856"/>
      <c r="L47" s="856"/>
      <c r="M47" s="856"/>
      <c r="N47" s="856"/>
      <c r="O47" s="856">
        <f t="shared" ref="O47" si="16">SUM(O48:V56)</f>
        <v>2496</v>
      </c>
      <c r="P47" s="856"/>
      <c r="Q47" s="856"/>
      <c r="R47" s="856"/>
      <c r="S47" s="856"/>
      <c r="T47" s="856"/>
      <c r="U47" s="856"/>
      <c r="V47" s="856"/>
      <c r="W47" s="856">
        <f t="shared" ref="W47" si="17">SUM(W48:AD56)</f>
        <v>2552</v>
      </c>
      <c r="X47" s="856"/>
      <c r="Y47" s="856"/>
      <c r="Z47" s="856"/>
      <c r="AA47" s="856"/>
      <c r="AB47" s="856"/>
      <c r="AC47" s="856"/>
      <c r="AD47" s="856"/>
      <c r="AE47" s="856">
        <f t="shared" ref="AE47" si="18">SUM(AE48:AL56)</f>
        <v>2600</v>
      </c>
      <c r="AF47" s="856"/>
      <c r="AG47" s="856"/>
      <c r="AH47" s="856"/>
      <c r="AI47" s="856"/>
      <c r="AJ47" s="856"/>
      <c r="AK47" s="856"/>
      <c r="AL47" s="856"/>
      <c r="AM47" s="856">
        <f t="shared" ref="AM47" si="19">SUM(AM48:AT56)</f>
        <v>2595</v>
      </c>
      <c r="AN47" s="856"/>
      <c r="AO47" s="856"/>
      <c r="AP47" s="856"/>
      <c r="AQ47" s="856"/>
      <c r="AR47" s="856"/>
      <c r="AS47" s="856"/>
      <c r="AT47" s="857"/>
      <c r="AU47" s="248"/>
      <c r="AV47" s="248"/>
      <c r="AW47" s="246"/>
      <c r="AX47" s="246"/>
      <c r="AY47" s="246"/>
      <c r="AZ47" s="247"/>
      <c r="BA47" s="247"/>
      <c r="BB47" s="875" t="s">
        <v>290</v>
      </c>
      <c r="BC47" s="876"/>
      <c r="BD47" s="876"/>
      <c r="BE47" s="876"/>
      <c r="BF47" s="876"/>
      <c r="BG47" s="876"/>
      <c r="BH47" s="876"/>
      <c r="BI47" s="877"/>
      <c r="BJ47" s="878">
        <v>3596</v>
      </c>
      <c r="BK47" s="879"/>
      <c r="BL47" s="879"/>
      <c r="BM47" s="879"/>
      <c r="BN47" s="879"/>
      <c r="BO47" s="879"/>
      <c r="BP47" s="879"/>
      <c r="BQ47" s="880"/>
      <c r="BR47" s="881">
        <v>58213</v>
      </c>
      <c r="BS47" s="882"/>
      <c r="BT47" s="882"/>
      <c r="BU47" s="882"/>
      <c r="BV47" s="882"/>
      <c r="BW47" s="882"/>
      <c r="BX47" s="882"/>
      <c r="BY47" s="883"/>
      <c r="BZ47" s="650">
        <v>64669</v>
      </c>
      <c r="CA47" s="651"/>
      <c r="CB47" s="651"/>
      <c r="CC47" s="651"/>
      <c r="CD47" s="651"/>
      <c r="CE47" s="651"/>
      <c r="CF47" s="651"/>
      <c r="CG47" s="684"/>
      <c r="CH47" s="309"/>
      <c r="CI47" s="309"/>
      <c r="CJ47" s="309"/>
      <c r="CK47" s="309"/>
      <c r="CL47" s="309"/>
      <c r="CM47" s="309"/>
      <c r="CN47" s="309"/>
      <c r="CO47" s="309"/>
      <c r="CP47" s="309"/>
      <c r="CQ47" s="309"/>
      <c r="CR47" s="309"/>
      <c r="CS47" s="309"/>
      <c r="CT47" s="309"/>
      <c r="CU47" s="309"/>
      <c r="CV47" s="309"/>
      <c r="CW47" s="309"/>
      <c r="CX47" s="309"/>
      <c r="CY47" s="309"/>
      <c r="CZ47" s="309"/>
      <c r="DA47" s="309"/>
      <c r="DB47" s="309"/>
    </row>
    <row r="48" spans="1:145" ht="15.75" customHeight="1" x14ac:dyDescent="0.2">
      <c r="A48" s="835" t="s">
        <v>389</v>
      </c>
      <c r="B48" s="446"/>
      <c r="C48" s="446"/>
      <c r="D48" s="447" t="s">
        <v>390</v>
      </c>
      <c r="E48" s="447"/>
      <c r="F48" s="447"/>
      <c r="G48" s="850">
        <v>26</v>
      </c>
      <c r="H48" s="850"/>
      <c r="I48" s="850"/>
      <c r="J48" s="850"/>
      <c r="K48" s="850"/>
      <c r="L48" s="850"/>
      <c r="M48" s="850"/>
      <c r="N48" s="850"/>
      <c r="O48" s="850">
        <v>27</v>
      </c>
      <c r="P48" s="850"/>
      <c r="Q48" s="850"/>
      <c r="R48" s="850"/>
      <c r="S48" s="850"/>
      <c r="T48" s="850"/>
      <c r="U48" s="850"/>
      <c r="V48" s="850"/>
      <c r="W48" s="850">
        <v>26</v>
      </c>
      <c r="X48" s="850"/>
      <c r="Y48" s="850"/>
      <c r="Z48" s="850"/>
      <c r="AA48" s="850"/>
      <c r="AB48" s="850"/>
      <c r="AC48" s="850"/>
      <c r="AD48" s="850"/>
      <c r="AE48" s="850">
        <v>28</v>
      </c>
      <c r="AF48" s="850"/>
      <c r="AG48" s="850"/>
      <c r="AH48" s="850"/>
      <c r="AI48" s="850"/>
      <c r="AJ48" s="850"/>
      <c r="AK48" s="850"/>
      <c r="AL48" s="850"/>
      <c r="AM48" s="850">
        <v>28</v>
      </c>
      <c r="AN48" s="850"/>
      <c r="AO48" s="850"/>
      <c r="AP48" s="850"/>
      <c r="AQ48" s="850"/>
      <c r="AR48" s="850"/>
      <c r="AS48" s="850"/>
      <c r="AT48" s="851"/>
      <c r="AU48" s="249"/>
      <c r="AV48" s="249"/>
      <c r="AW48" s="246"/>
      <c r="AX48" s="246"/>
      <c r="AY48" s="246"/>
      <c r="AZ48" s="247"/>
      <c r="BA48" s="247"/>
      <c r="BB48" s="875" t="s">
        <v>311</v>
      </c>
      <c r="BC48" s="876"/>
      <c r="BD48" s="876"/>
      <c r="BE48" s="876"/>
      <c r="BF48" s="876"/>
      <c r="BG48" s="876"/>
      <c r="BH48" s="876"/>
      <c r="BI48" s="877"/>
      <c r="BJ48" s="895">
        <v>4367</v>
      </c>
      <c r="BK48" s="895"/>
      <c r="BL48" s="895"/>
      <c r="BM48" s="895"/>
      <c r="BN48" s="895"/>
      <c r="BO48" s="895"/>
      <c r="BP48" s="895"/>
      <c r="BQ48" s="895"/>
      <c r="BR48" s="896">
        <v>62902</v>
      </c>
      <c r="BS48" s="897"/>
      <c r="BT48" s="897"/>
      <c r="BU48" s="897"/>
      <c r="BV48" s="897"/>
      <c r="BW48" s="897"/>
      <c r="BX48" s="897"/>
      <c r="BY48" s="897"/>
      <c r="BZ48" s="898">
        <v>75703</v>
      </c>
      <c r="CA48" s="898"/>
      <c r="CB48" s="898"/>
      <c r="CC48" s="898"/>
      <c r="CD48" s="898"/>
      <c r="CE48" s="898"/>
      <c r="CF48" s="898"/>
      <c r="CG48" s="899"/>
      <c r="CH48" s="309"/>
      <c r="CI48" s="309"/>
      <c r="CJ48" s="309"/>
      <c r="CK48" s="309"/>
      <c r="CL48" s="309"/>
      <c r="CM48" s="309"/>
      <c r="CN48" s="309"/>
      <c r="CO48" s="309"/>
      <c r="CP48" s="309"/>
      <c r="CQ48" s="309"/>
      <c r="CR48" s="309"/>
      <c r="CS48" s="309"/>
      <c r="CT48" s="309"/>
      <c r="CU48" s="309"/>
      <c r="CV48" s="309"/>
      <c r="CW48" s="309"/>
      <c r="CX48" s="309"/>
      <c r="CY48" s="309"/>
      <c r="CZ48" s="309"/>
      <c r="DA48" s="309"/>
      <c r="DB48" s="309"/>
    </row>
    <row r="49" spans="1:106" ht="15.75" customHeight="1" x14ac:dyDescent="0.2">
      <c r="A49" s="835"/>
      <c r="B49" s="446"/>
      <c r="C49" s="446"/>
      <c r="D49" s="447" t="s">
        <v>391</v>
      </c>
      <c r="E49" s="447"/>
      <c r="F49" s="447"/>
      <c r="G49" s="850">
        <v>0</v>
      </c>
      <c r="H49" s="850"/>
      <c r="I49" s="850"/>
      <c r="J49" s="850"/>
      <c r="K49" s="850"/>
      <c r="L49" s="850"/>
      <c r="M49" s="850"/>
      <c r="N49" s="850"/>
      <c r="O49" s="850">
        <v>1</v>
      </c>
      <c r="P49" s="850"/>
      <c r="Q49" s="850"/>
      <c r="R49" s="850"/>
      <c r="S49" s="850"/>
      <c r="T49" s="850"/>
      <c r="U49" s="850"/>
      <c r="V49" s="850"/>
      <c r="W49" s="850">
        <v>0</v>
      </c>
      <c r="X49" s="850"/>
      <c r="Y49" s="850"/>
      <c r="Z49" s="850"/>
      <c r="AA49" s="850"/>
      <c r="AB49" s="850"/>
      <c r="AC49" s="850"/>
      <c r="AD49" s="850"/>
      <c r="AE49" s="850">
        <v>0</v>
      </c>
      <c r="AF49" s="850"/>
      <c r="AG49" s="850"/>
      <c r="AH49" s="850"/>
      <c r="AI49" s="850"/>
      <c r="AJ49" s="850"/>
      <c r="AK49" s="850"/>
      <c r="AL49" s="850"/>
      <c r="AM49" s="850">
        <v>0</v>
      </c>
      <c r="AN49" s="850"/>
      <c r="AO49" s="850"/>
      <c r="AP49" s="850"/>
      <c r="AQ49" s="850"/>
      <c r="AR49" s="850"/>
      <c r="AS49" s="850"/>
      <c r="AT49" s="851"/>
      <c r="AU49" s="249"/>
      <c r="AV49" s="249"/>
      <c r="AW49" s="1"/>
      <c r="AX49" s="1"/>
      <c r="AY49" s="1"/>
      <c r="AZ49" s="1"/>
      <c r="BA49" s="1"/>
      <c r="BB49" s="858" t="s">
        <v>332</v>
      </c>
      <c r="BC49" s="859"/>
      <c r="BD49" s="859"/>
      <c r="BE49" s="859"/>
      <c r="BF49" s="859"/>
      <c r="BG49" s="859"/>
      <c r="BH49" s="859"/>
      <c r="BI49" s="859"/>
      <c r="BJ49" s="890">
        <v>7231</v>
      </c>
      <c r="BK49" s="890"/>
      <c r="BL49" s="890"/>
      <c r="BM49" s="890"/>
      <c r="BN49" s="890"/>
      <c r="BO49" s="890"/>
      <c r="BP49" s="890"/>
      <c r="BQ49" s="890"/>
      <c r="BR49" s="891">
        <v>135185</v>
      </c>
      <c r="BS49" s="892"/>
      <c r="BT49" s="892"/>
      <c r="BU49" s="892"/>
      <c r="BV49" s="892"/>
      <c r="BW49" s="892"/>
      <c r="BX49" s="892"/>
      <c r="BY49" s="892"/>
      <c r="BZ49" s="893">
        <v>140137</v>
      </c>
      <c r="CA49" s="893"/>
      <c r="CB49" s="893"/>
      <c r="CC49" s="893"/>
      <c r="CD49" s="893"/>
      <c r="CE49" s="893"/>
      <c r="CF49" s="893"/>
      <c r="CG49" s="894"/>
      <c r="CH49" s="309"/>
      <c r="CI49" s="309"/>
      <c r="CJ49" s="309"/>
      <c r="CK49" s="309"/>
      <c r="CL49" s="309"/>
      <c r="CM49" s="309"/>
      <c r="CN49" s="309"/>
      <c r="CO49" s="309"/>
      <c r="CP49" s="309"/>
      <c r="CQ49" s="309"/>
      <c r="CR49" s="309"/>
      <c r="CS49" s="309"/>
      <c r="CT49" s="309"/>
      <c r="CU49" s="309"/>
      <c r="CV49" s="309"/>
      <c r="CW49" s="309"/>
      <c r="CX49" s="309"/>
      <c r="CY49" s="309"/>
      <c r="CZ49" s="309"/>
      <c r="DA49" s="309"/>
      <c r="DB49" s="309"/>
    </row>
    <row r="50" spans="1:106" ht="15.75" customHeight="1" x14ac:dyDescent="0.2">
      <c r="A50" s="835"/>
      <c r="B50" s="446"/>
      <c r="C50" s="446"/>
      <c r="D50" s="447" t="s">
        <v>392</v>
      </c>
      <c r="E50" s="447"/>
      <c r="F50" s="447"/>
      <c r="G50" s="850">
        <v>7</v>
      </c>
      <c r="H50" s="850"/>
      <c r="I50" s="850"/>
      <c r="J50" s="850"/>
      <c r="K50" s="850"/>
      <c r="L50" s="850"/>
      <c r="M50" s="850"/>
      <c r="N50" s="850"/>
      <c r="O50" s="850">
        <v>7</v>
      </c>
      <c r="P50" s="850"/>
      <c r="Q50" s="850"/>
      <c r="R50" s="850"/>
      <c r="S50" s="850"/>
      <c r="T50" s="850"/>
      <c r="U50" s="850"/>
      <c r="V50" s="850"/>
      <c r="W50" s="850">
        <v>7</v>
      </c>
      <c r="X50" s="850"/>
      <c r="Y50" s="850"/>
      <c r="Z50" s="850"/>
      <c r="AA50" s="850"/>
      <c r="AB50" s="850"/>
      <c r="AC50" s="850"/>
      <c r="AD50" s="850"/>
      <c r="AE50" s="850">
        <v>9</v>
      </c>
      <c r="AF50" s="850"/>
      <c r="AG50" s="850"/>
      <c r="AH50" s="850"/>
      <c r="AI50" s="850"/>
      <c r="AJ50" s="850"/>
      <c r="AK50" s="850"/>
      <c r="AL50" s="850"/>
      <c r="AM50" s="850">
        <v>9</v>
      </c>
      <c r="AN50" s="850"/>
      <c r="AO50" s="850"/>
      <c r="AP50" s="850"/>
      <c r="AQ50" s="850"/>
      <c r="AR50" s="850"/>
      <c r="AS50" s="850"/>
      <c r="AT50" s="851"/>
      <c r="AU50" s="226"/>
      <c r="AV50" s="226"/>
      <c r="AW50" s="1"/>
      <c r="AX50" s="1"/>
      <c r="AY50" s="1"/>
      <c r="AZ50" s="1"/>
      <c r="BA50" s="1"/>
      <c r="BB50" s="314"/>
      <c r="BC50" s="314"/>
      <c r="BD50" s="314"/>
      <c r="BE50" s="314"/>
      <c r="BF50" s="314"/>
      <c r="BG50" s="314"/>
      <c r="BH50" s="314"/>
      <c r="BI50" s="314"/>
      <c r="BJ50" s="315"/>
      <c r="BK50" s="315"/>
      <c r="BL50" s="315"/>
      <c r="BM50" s="315"/>
      <c r="BN50" s="315"/>
      <c r="BO50" s="315"/>
      <c r="BP50" s="315"/>
      <c r="BQ50" s="315"/>
      <c r="BR50" s="316"/>
      <c r="BS50" s="314"/>
      <c r="BT50" s="314"/>
      <c r="BU50" s="314"/>
      <c r="BV50" s="314"/>
      <c r="BW50" s="314"/>
      <c r="BX50" s="314"/>
      <c r="BY50" s="314"/>
      <c r="BZ50" s="317"/>
      <c r="CA50" s="317"/>
      <c r="CB50" s="317"/>
      <c r="CC50" s="317"/>
      <c r="CD50" s="317"/>
      <c r="CE50" s="317"/>
      <c r="CF50" s="317"/>
      <c r="CG50" s="317"/>
      <c r="CH50" s="309"/>
      <c r="CI50" s="309"/>
      <c r="CJ50" s="309"/>
      <c r="CK50" s="309"/>
      <c r="CL50" s="309"/>
      <c r="CM50" s="309"/>
      <c r="CN50" s="309"/>
      <c r="CO50" s="309"/>
      <c r="CP50" s="309"/>
      <c r="CQ50" s="309"/>
      <c r="CR50" s="309"/>
      <c r="CS50" s="309"/>
      <c r="CT50" s="309"/>
      <c r="CU50" s="309"/>
      <c r="CV50" s="309"/>
      <c r="CW50" s="309"/>
      <c r="CX50" s="309"/>
      <c r="CY50" s="309"/>
      <c r="CZ50" s="309"/>
      <c r="DA50" s="309"/>
      <c r="DB50" s="309"/>
    </row>
    <row r="51" spans="1:106" ht="15.75" customHeight="1" x14ac:dyDescent="0.2">
      <c r="A51" s="835" t="s">
        <v>393</v>
      </c>
      <c r="B51" s="446"/>
      <c r="C51" s="446"/>
      <c r="D51" s="447" t="s">
        <v>394</v>
      </c>
      <c r="E51" s="447"/>
      <c r="F51" s="447"/>
      <c r="G51" s="850">
        <v>0</v>
      </c>
      <c r="H51" s="850"/>
      <c r="I51" s="850"/>
      <c r="J51" s="850"/>
      <c r="K51" s="850"/>
      <c r="L51" s="850"/>
      <c r="M51" s="850"/>
      <c r="N51" s="850"/>
      <c r="O51" s="850">
        <v>0</v>
      </c>
      <c r="P51" s="850"/>
      <c r="Q51" s="850"/>
      <c r="R51" s="850"/>
      <c r="S51" s="850"/>
      <c r="T51" s="850"/>
      <c r="U51" s="850"/>
      <c r="V51" s="850"/>
      <c r="W51" s="850">
        <v>1</v>
      </c>
      <c r="X51" s="850"/>
      <c r="Y51" s="850"/>
      <c r="Z51" s="850"/>
      <c r="AA51" s="850"/>
      <c r="AB51" s="850"/>
      <c r="AC51" s="850"/>
      <c r="AD51" s="850"/>
      <c r="AE51" s="850">
        <v>0</v>
      </c>
      <c r="AF51" s="850"/>
      <c r="AG51" s="850"/>
      <c r="AH51" s="850"/>
      <c r="AI51" s="850"/>
      <c r="AJ51" s="850"/>
      <c r="AK51" s="850"/>
      <c r="AL51" s="850"/>
      <c r="AM51" s="850">
        <v>0</v>
      </c>
      <c r="AN51" s="850"/>
      <c r="AO51" s="850"/>
      <c r="AP51" s="850"/>
      <c r="AQ51" s="850"/>
      <c r="AR51" s="850"/>
      <c r="AS51" s="850"/>
      <c r="AT51" s="851"/>
      <c r="AU51" s="226"/>
      <c r="AV51" s="226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5"/>
    </row>
    <row r="52" spans="1:106" ht="15.75" customHeight="1" x14ac:dyDescent="0.2">
      <c r="A52" s="835"/>
      <c r="B52" s="446"/>
      <c r="C52" s="446"/>
      <c r="D52" s="860" t="s">
        <v>395</v>
      </c>
      <c r="E52" s="447" t="s">
        <v>396</v>
      </c>
      <c r="F52" s="447"/>
      <c r="G52" s="850">
        <v>2183</v>
      </c>
      <c r="H52" s="850"/>
      <c r="I52" s="850"/>
      <c r="J52" s="850"/>
      <c r="K52" s="850"/>
      <c r="L52" s="850"/>
      <c r="M52" s="850"/>
      <c r="N52" s="850"/>
      <c r="O52" s="850">
        <v>2273</v>
      </c>
      <c r="P52" s="850"/>
      <c r="Q52" s="850"/>
      <c r="R52" s="850"/>
      <c r="S52" s="850"/>
      <c r="T52" s="850"/>
      <c r="U52" s="850"/>
      <c r="V52" s="850"/>
      <c r="W52" s="850">
        <v>2332</v>
      </c>
      <c r="X52" s="850"/>
      <c r="Y52" s="850"/>
      <c r="Z52" s="850"/>
      <c r="AA52" s="850"/>
      <c r="AB52" s="850"/>
      <c r="AC52" s="850"/>
      <c r="AD52" s="850"/>
      <c r="AE52" s="850">
        <v>2385</v>
      </c>
      <c r="AF52" s="850"/>
      <c r="AG52" s="850"/>
      <c r="AH52" s="850"/>
      <c r="AI52" s="850"/>
      <c r="AJ52" s="850"/>
      <c r="AK52" s="850"/>
      <c r="AL52" s="850"/>
      <c r="AM52" s="850">
        <v>2391</v>
      </c>
      <c r="AN52" s="850"/>
      <c r="AO52" s="850"/>
      <c r="AP52" s="850"/>
      <c r="AQ52" s="850"/>
      <c r="AR52" s="850"/>
      <c r="AS52" s="850"/>
      <c r="AT52" s="851"/>
      <c r="AU52" s="202"/>
      <c r="AV52" s="202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3"/>
      <c r="BR52" s="243"/>
      <c r="BS52" s="243"/>
      <c r="BT52" s="243"/>
      <c r="BU52" s="243"/>
      <c r="BV52" s="243"/>
      <c r="BW52" s="243"/>
      <c r="BX52" s="243"/>
      <c r="BY52" s="243"/>
      <c r="BZ52" s="243"/>
      <c r="CA52" s="243"/>
      <c r="CB52" s="243"/>
      <c r="CC52" s="243"/>
      <c r="CD52" s="243"/>
      <c r="CE52" s="243"/>
      <c r="CF52" s="243"/>
      <c r="CG52" s="243"/>
      <c r="CH52" s="243"/>
      <c r="CI52" s="243"/>
      <c r="CJ52" s="243"/>
      <c r="CK52" s="243"/>
      <c r="CL52" s="243"/>
      <c r="CM52" s="243"/>
      <c r="CN52" s="243"/>
      <c r="CO52" s="243"/>
      <c r="CP52" s="243"/>
      <c r="CQ52" s="243"/>
      <c r="CR52" s="243"/>
      <c r="CS52" s="243"/>
      <c r="CT52" s="243"/>
      <c r="CU52" s="243"/>
      <c r="CV52" s="243"/>
      <c r="CW52" s="243"/>
      <c r="CX52" s="243"/>
      <c r="CY52" s="243"/>
      <c r="CZ52" s="243"/>
      <c r="DA52" s="243"/>
      <c r="DB52" s="243"/>
    </row>
    <row r="53" spans="1:106" ht="15.75" customHeight="1" x14ac:dyDescent="0.2">
      <c r="A53" s="835"/>
      <c r="B53" s="446"/>
      <c r="C53" s="446"/>
      <c r="D53" s="860"/>
      <c r="E53" s="447" t="s">
        <v>397</v>
      </c>
      <c r="F53" s="447"/>
      <c r="G53" s="850">
        <v>197</v>
      </c>
      <c r="H53" s="850"/>
      <c r="I53" s="850"/>
      <c r="J53" s="850"/>
      <c r="K53" s="850"/>
      <c r="L53" s="850"/>
      <c r="M53" s="850"/>
      <c r="N53" s="850"/>
      <c r="O53" s="850">
        <v>187</v>
      </c>
      <c r="P53" s="850"/>
      <c r="Q53" s="850"/>
      <c r="R53" s="850"/>
      <c r="S53" s="850"/>
      <c r="T53" s="850"/>
      <c r="U53" s="850"/>
      <c r="V53" s="850"/>
      <c r="W53" s="850">
        <v>186</v>
      </c>
      <c r="X53" s="850"/>
      <c r="Y53" s="850"/>
      <c r="Z53" s="850"/>
      <c r="AA53" s="850"/>
      <c r="AB53" s="850"/>
      <c r="AC53" s="850"/>
      <c r="AD53" s="850"/>
      <c r="AE53" s="850">
        <v>178</v>
      </c>
      <c r="AF53" s="850"/>
      <c r="AG53" s="850"/>
      <c r="AH53" s="850"/>
      <c r="AI53" s="850"/>
      <c r="AJ53" s="850"/>
      <c r="AK53" s="850"/>
      <c r="AL53" s="850"/>
      <c r="AM53" s="850">
        <v>167</v>
      </c>
      <c r="AN53" s="850"/>
      <c r="AO53" s="850"/>
      <c r="AP53" s="850"/>
      <c r="AQ53" s="850"/>
      <c r="AR53" s="850"/>
      <c r="AS53" s="850"/>
      <c r="AT53" s="851"/>
      <c r="AU53" s="243"/>
      <c r="AV53" s="243"/>
      <c r="AW53" s="245"/>
      <c r="AX53" s="54"/>
      <c r="AY53" s="250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3"/>
      <c r="BR53" s="243"/>
      <c r="BS53" s="243"/>
      <c r="BT53" s="243"/>
      <c r="BU53" s="243"/>
      <c r="BV53" s="243"/>
      <c r="BW53" s="243"/>
      <c r="BX53" s="243"/>
      <c r="BY53" s="243"/>
      <c r="BZ53" s="243"/>
      <c r="CA53" s="243"/>
      <c r="CB53" s="243"/>
      <c r="CC53" s="243"/>
      <c r="CD53" s="243"/>
      <c r="CE53" s="243"/>
      <c r="CF53" s="243"/>
      <c r="CG53" s="243"/>
      <c r="CH53" s="243"/>
      <c r="CI53" s="243"/>
      <c r="CJ53" s="243"/>
      <c r="CK53" s="243"/>
      <c r="CL53" s="243"/>
      <c r="CM53" s="243"/>
      <c r="CN53" s="243"/>
      <c r="CO53" s="243"/>
      <c r="CP53" s="243"/>
      <c r="CQ53" s="243"/>
      <c r="CR53" s="243"/>
      <c r="CS53" s="243"/>
      <c r="CT53" s="243"/>
      <c r="CU53" s="243"/>
      <c r="CV53" s="243"/>
      <c r="CW53" s="243"/>
      <c r="CX53" s="243"/>
      <c r="CY53" s="243"/>
      <c r="CZ53" s="243"/>
      <c r="DA53" s="243"/>
      <c r="DB53" s="243"/>
    </row>
    <row r="54" spans="1:106" ht="15.75" customHeight="1" x14ac:dyDescent="0.2">
      <c r="A54" s="835" t="s">
        <v>398</v>
      </c>
      <c r="B54" s="446"/>
      <c r="C54" s="446"/>
      <c r="D54" s="447" t="s">
        <v>399</v>
      </c>
      <c r="E54" s="447"/>
      <c r="F54" s="447"/>
      <c r="G54" s="850">
        <v>0</v>
      </c>
      <c r="H54" s="850"/>
      <c r="I54" s="850"/>
      <c r="J54" s="850"/>
      <c r="K54" s="850"/>
      <c r="L54" s="850"/>
      <c r="M54" s="850"/>
      <c r="N54" s="850"/>
      <c r="O54" s="850">
        <v>0</v>
      </c>
      <c r="P54" s="850"/>
      <c r="Q54" s="850"/>
      <c r="R54" s="850"/>
      <c r="S54" s="850"/>
      <c r="T54" s="850"/>
      <c r="U54" s="850"/>
      <c r="V54" s="850"/>
      <c r="W54" s="850">
        <v>0</v>
      </c>
      <c r="X54" s="850"/>
      <c r="Y54" s="850"/>
      <c r="Z54" s="850"/>
      <c r="AA54" s="850"/>
      <c r="AB54" s="850"/>
      <c r="AC54" s="850"/>
      <c r="AD54" s="850"/>
      <c r="AE54" s="850">
        <v>0</v>
      </c>
      <c r="AF54" s="850"/>
      <c r="AG54" s="850"/>
      <c r="AH54" s="850"/>
      <c r="AI54" s="850"/>
      <c r="AJ54" s="850"/>
      <c r="AK54" s="850"/>
      <c r="AL54" s="850"/>
      <c r="AM54" s="850">
        <v>0</v>
      </c>
      <c r="AN54" s="850"/>
      <c r="AO54" s="850"/>
      <c r="AP54" s="850"/>
      <c r="AQ54" s="850"/>
      <c r="AR54" s="850"/>
      <c r="AS54" s="850"/>
      <c r="AT54" s="851"/>
      <c r="AU54" s="243"/>
      <c r="AV54" s="243"/>
      <c r="AX54" s="251"/>
      <c r="AY54" s="251"/>
      <c r="AZ54" s="251"/>
      <c r="BA54" s="251"/>
      <c r="BB54" s="251"/>
      <c r="BC54" s="247"/>
      <c r="BD54" s="247"/>
      <c r="BE54" s="247"/>
      <c r="BF54" s="247"/>
      <c r="BG54" s="247"/>
      <c r="BH54" s="247"/>
      <c r="BI54" s="247"/>
      <c r="BJ54" s="247"/>
      <c r="BK54" s="247"/>
      <c r="BL54" s="247"/>
      <c r="BM54" s="247"/>
      <c r="BN54" s="247"/>
      <c r="BO54" s="247"/>
      <c r="BP54" s="247"/>
      <c r="BQ54" s="247"/>
      <c r="BR54" s="247"/>
      <c r="BS54" s="247"/>
      <c r="BT54" s="247"/>
      <c r="BU54" s="309"/>
      <c r="BV54" s="309"/>
      <c r="BW54" s="309"/>
      <c r="BX54" s="309"/>
      <c r="BY54" s="309"/>
      <c r="CB54" s="1"/>
      <c r="CC54" s="1"/>
      <c r="CD54" s="1"/>
      <c r="CE54" s="1"/>
      <c r="CF54" s="1"/>
      <c r="CG54" s="1"/>
      <c r="CH54" s="13"/>
      <c r="CI54" s="251"/>
      <c r="CJ54" s="251"/>
      <c r="CK54" s="251"/>
      <c r="CL54" s="251"/>
      <c r="CM54" s="251"/>
      <c r="CN54" s="251"/>
      <c r="CO54" s="251"/>
      <c r="CP54" s="251"/>
      <c r="CQ54" s="251"/>
      <c r="CR54" s="251"/>
      <c r="CS54" s="251"/>
      <c r="CT54" s="251"/>
      <c r="CU54" s="251"/>
      <c r="CV54" s="251"/>
      <c r="CW54" s="251"/>
      <c r="CX54" s="251"/>
      <c r="CY54" s="251"/>
      <c r="CZ54" s="251"/>
      <c r="DA54" s="251"/>
      <c r="DB54" s="13"/>
    </row>
    <row r="55" spans="1:106" ht="15.75" customHeight="1" x14ac:dyDescent="0.2">
      <c r="A55" s="835"/>
      <c r="B55" s="446"/>
      <c r="C55" s="446"/>
      <c r="D55" s="447" t="s">
        <v>383</v>
      </c>
      <c r="E55" s="447"/>
      <c r="F55" s="447"/>
      <c r="G55" s="850">
        <v>0</v>
      </c>
      <c r="H55" s="850"/>
      <c r="I55" s="850"/>
      <c r="J55" s="850"/>
      <c r="K55" s="850"/>
      <c r="L55" s="850"/>
      <c r="M55" s="850"/>
      <c r="N55" s="850"/>
      <c r="O55" s="850">
        <v>0</v>
      </c>
      <c r="P55" s="850"/>
      <c r="Q55" s="850"/>
      <c r="R55" s="850"/>
      <c r="S55" s="850"/>
      <c r="T55" s="850"/>
      <c r="U55" s="850"/>
      <c r="V55" s="850"/>
      <c r="W55" s="850">
        <v>0</v>
      </c>
      <c r="X55" s="850"/>
      <c r="Y55" s="850"/>
      <c r="Z55" s="850"/>
      <c r="AA55" s="850"/>
      <c r="AB55" s="850"/>
      <c r="AC55" s="850"/>
      <c r="AD55" s="850"/>
      <c r="AE55" s="850">
        <v>0</v>
      </c>
      <c r="AF55" s="850"/>
      <c r="AG55" s="850"/>
      <c r="AH55" s="850"/>
      <c r="AI55" s="850"/>
      <c r="AJ55" s="850"/>
      <c r="AK55" s="850"/>
      <c r="AL55" s="850"/>
      <c r="AM55" s="850">
        <v>0</v>
      </c>
      <c r="AN55" s="850"/>
      <c r="AO55" s="850"/>
      <c r="AP55" s="850"/>
      <c r="AQ55" s="850"/>
      <c r="AR55" s="850"/>
      <c r="AS55" s="850"/>
      <c r="AT55" s="851"/>
      <c r="AU55" s="245"/>
      <c r="AV55" s="245"/>
      <c r="AW55" s="201"/>
      <c r="AX55" s="252"/>
      <c r="AY55" s="252"/>
      <c r="AZ55" s="252"/>
      <c r="BA55" s="252"/>
      <c r="BB55" s="252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  <c r="BM55" s="311"/>
      <c r="BN55" s="311"/>
      <c r="BO55" s="311"/>
      <c r="BP55" s="311"/>
      <c r="BQ55" s="311"/>
      <c r="BR55" s="311"/>
      <c r="BS55" s="311"/>
      <c r="BT55" s="311"/>
      <c r="BU55" s="311"/>
      <c r="BV55" s="311"/>
      <c r="BW55" s="311"/>
      <c r="BX55" s="311"/>
      <c r="BY55" s="311"/>
      <c r="BZ55" s="311"/>
      <c r="CA55" s="311"/>
      <c r="CB55" s="311"/>
      <c r="CC55" s="311"/>
      <c r="CD55" s="311"/>
      <c r="CE55" s="311"/>
      <c r="CF55" s="311"/>
      <c r="CG55" s="311"/>
      <c r="CH55" s="31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</row>
    <row r="56" spans="1:106" ht="15.75" customHeight="1" x14ac:dyDescent="0.2">
      <c r="A56" s="866" t="s">
        <v>400</v>
      </c>
      <c r="B56" s="867"/>
      <c r="C56" s="867"/>
      <c r="D56" s="867"/>
      <c r="E56" s="867"/>
      <c r="F56" s="867"/>
      <c r="G56" s="861">
        <v>1</v>
      </c>
      <c r="H56" s="861"/>
      <c r="I56" s="861"/>
      <c r="J56" s="861"/>
      <c r="K56" s="861"/>
      <c r="L56" s="861"/>
      <c r="M56" s="861"/>
      <c r="N56" s="861"/>
      <c r="O56" s="861">
        <v>1</v>
      </c>
      <c r="P56" s="861"/>
      <c r="Q56" s="861"/>
      <c r="R56" s="861"/>
      <c r="S56" s="861"/>
      <c r="T56" s="861"/>
      <c r="U56" s="861"/>
      <c r="V56" s="861"/>
      <c r="W56" s="861">
        <v>0</v>
      </c>
      <c r="X56" s="861"/>
      <c r="Y56" s="861"/>
      <c r="Z56" s="861"/>
      <c r="AA56" s="861"/>
      <c r="AB56" s="861"/>
      <c r="AC56" s="861"/>
      <c r="AD56" s="861"/>
      <c r="AE56" s="861">
        <v>0</v>
      </c>
      <c r="AF56" s="861"/>
      <c r="AG56" s="861"/>
      <c r="AH56" s="861"/>
      <c r="AI56" s="861"/>
      <c r="AJ56" s="861"/>
      <c r="AK56" s="861"/>
      <c r="AL56" s="861"/>
      <c r="AM56" s="861">
        <v>0</v>
      </c>
      <c r="AN56" s="861"/>
      <c r="AO56" s="861"/>
      <c r="AP56" s="861"/>
      <c r="AQ56" s="861"/>
      <c r="AR56" s="861"/>
      <c r="AS56" s="861"/>
      <c r="AT56" s="862"/>
      <c r="AW56" s="202"/>
      <c r="AX56" s="1"/>
      <c r="AY56" s="1"/>
      <c r="AZ56" s="1"/>
      <c r="BA56" s="1"/>
      <c r="BB56" s="1"/>
      <c r="BC56" s="247"/>
      <c r="BD56" s="247"/>
      <c r="BE56" s="247"/>
      <c r="BF56" s="247"/>
      <c r="BG56" s="247"/>
      <c r="BH56" s="247"/>
      <c r="BI56" s="247"/>
      <c r="BJ56" s="247"/>
      <c r="BK56" s="312"/>
      <c r="BL56" s="312"/>
      <c r="BM56" s="312"/>
      <c r="BN56" s="312"/>
      <c r="BO56" s="312"/>
      <c r="BP56" s="312"/>
      <c r="BQ56" s="312"/>
      <c r="BR56" s="312"/>
      <c r="BS56" s="313"/>
      <c r="BT56" s="313"/>
      <c r="BU56" s="313"/>
      <c r="BV56" s="313"/>
      <c r="BW56" s="313"/>
      <c r="BX56" s="313"/>
      <c r="BY56" s="313"/>
      <c r="BZ56" s="313"/>
      <c r="CA56" s="309"/>
      <c r="CB56" s="309"/>
      <c r="CC56" s="309"/>
      <c r="CD56" s="309"/>
      <c r="CE56" s="309"/>
      <c r="CF56" s="309"/>
      <c r="CG56" s="309"/>
      <c r="CH56" s="309"/>
      <c r="CI56" s="251"/>
      <c r="CJ56" s="251"/>
      <c r="CK56" s="251"/>
      <c r="CL56" s="251"/>
      <c r="CM56" s="251"/>
      <c r="CN56" s="251"/>
      <c r="CO56" s="251"/>
      <c r="CP56" s="251"/>
      <c r="CQ56" s="251"/>
      <c r="CR56" s="251"/>
      <c r="CS56" s="251"/>
      <c r="CT56" s="251"/>
      <c r="CU56" s="251"/>
      <c r="CV56" s="251"/>
      <c r="CW56" s="251"/>
      <c r="CX56" s="251"/>
      <c r="CY56" s="251"/>
      <c r="CZ56" s="251"/>
      <c r="DA56" s="251"/>
      <c r="DB56" s="251"/>
    </row>
    <row r="57" spans="1:106" ht="20.149999999999999" customHeight="1" x14ac:dyDescent="0.2">
      <c r="BC57" s="314"/>
      <c r="BD57" s="314"/>
      <c r="BE57" s="314"/>
      <c r="BF57" s="314"/>
      <c r="BG57" s="314"/>
      <c r="BH57" s="314"/>
      <c r="BI57" s="314"/>
      <c r="BJ57" s="314"/>
      <c r="BK57" s="315"/>
      <c r="BL57" s="315"/>
      <c r="BM57" s="315"/>
      <c r="BN57" s="315"/>
      <c r="BO57" s="315"/>
      <c r="BP57" s="315"/>
      <c r="BQ57" s="315"/>
      <c r="BR57" s="315"/>
      <c r="BS57" s="316"/>
      <c r="BT57" s="314"/>
      <c r="BU57" s="314"/>
      <c r="BV57" s="314"/>
      <c r="BW57" s="314"/>
      <c r="BX57" s="314"/>
      <c r="BY57" s="314"/>
      <c r="BZ57" s="314"/>
      <c r="CA57" s="317"/>
      <c r="CB57" s="317"/>
      <c r="CC57" s="317"/>
      <c r="CD57" s="317"/>
      <c r="CE57" s="317"/>
      <c r="CF57" s="317"/>
      <c r="CG57" s="317"/>
      <c r="CH57" s="317"/>
    </row>
  </sheetData>
  <mergeCells count="862">
    <mergeCell ref="BJ49:BQ49"/>
    <mergeCell ref="BR49:BY49"/>
    <mergeCell ref="BZ49:CG49"/>
    <mergeCell ref="AF6:AJ6"/>
    <mergeCell ref="AK6:AO6"/>
    <mergeCell ref="AP6:AT6"/>
    <mergeCell ref="AU6:AY6"/>
    <mergeCell ref="AZ6:BD6"/>
    <mergeCell ref="BE6:BI6"/>
    <mergeCell ref="BZ47:CG47"/>
    <mergeCell ref="BB48:BI48"/>
    <mergeCell ref="BJ48:BQ48"/>
    <mergeCell ref="BR48:BY48"/>
    <mergeCell ref="BZ48:CG48"/>
    <mergeCell ref="AU40:AY40"/>
    <mergeCell ref="CD39:CH39"/>
    <mergeCell ref="BY40:CC40"/>
    <mergeCell ref="CD40:CH40"/>
    <mergeCell ref="BT38:BX38"/>
    <mergeCell ref="BY38:CC38"/>
    <mergeCell ref="CD38:CH38"/>
    <mergeCell ref="CD33:CH33"/>
    <mergeCell ref="CD30:CH30"/>
    <mergeCell ref="BY29:CC29"/>
    <mergeCell ref="CN6:CR6"/>
    <mergeCell ref="CS6:CW6"/>
    <mergeCell ref="CX6:DB6"/>
    <mergeCell ref="BB47:BI47"/>
    <mergeCell ref="BJ47:BQ47"/>
    <mergeCell ref="BR47:BY47"/>
    <mergeCell ref="BJ6:BN6"/>
    <mergeCell ref="BO6:BS6"/>
    <mergeCell ref="BT6:BX6"/>
    <mergeCell ref="BY6:CC6"/>
    <mergeCell ref="CD6:CH6"/>
    <mergeCell ref="CI6:CM6"/>
    <mergeCell ref="CI40:CM40"/>
    <mergeCell ref="CN40:CR40"/>
    <mergeCell ref="CS40:CW40"/>
    <mergeCell ref="CX40:DB40"/>
    <mergeCell ref="AZ40:BD40"/>
    <mergeCell ref="BE40:BI40"/>
    <mergeCell ref="BJ40:BN40"/>
    <mergeCell ref="BO40:BS40"/>
    <mergeCell ref="BT40:BX40"/>
    <mergeCell ref="CX39:DB39"/>
    <mergeCell ref="BT39:BX39"/>
    <mergeCell ref="BY39:CC39"/>
    <mergeCell ref="A6:F6"/>
    <mergeCell ref="G6:K6"/>
    <mergeCell ref="L6:P6"/>
    <mergeCell ref="Q6:U6"/>
    <mergeCell ref="V6:Z6"/>
    <mergeCell ref="AA6:AE6"/>
    <mergeCell ref="A56:F56"/>
    <mergeCell ref="G56:N56"/>
    <mergeCell ref="O56:V56"/>
    <mergeCell ref="W56:AD56"/>
    <mergeCell ref="AE56:AL56"/>
    <mergeCell ref="G53:N53"/>
    <mergeCell ref="O53:V53"/>
    <mergeCell ref="W53:AD53"/>
    <mergeCell ref="AE53:AL53"/>
    <mergeCell ref="L36:P36"/>
    <mergeCell ref="Q36:U36"/>
    <mergeCell ref="V36:Z36"/>
    <mergeCell ref="AA36:AE36"/>
    <mergeCell ref="C25:C36"/>
    <mergeCell ref="L25:P25"/>
    <mergeCell ref="Q25:U25"/>
    <mergeCell ref="V25:Z25"/>
    <mergeCell ref="L30:P30"/>
    <mergeCell ref="AM56:AT56"/>
    <mergeCell ref="AE54:AL54"/>
    <mergeCell ref="AM54:AT54"/>
    <mergeCell ref="D55:F55"/>
    <mergeCell ref="G55:N55"/>
    <mergeCell ref="O55:V55"/>
    <mergeCell ref="W55:AD55"/>
    <mergeCell ref="AE55:AL55"/>
    <mergeCell ref="AM55:AT55"/>
    <mergeCell ref="A54:C55"/>
    <mergeCell ref="D54:F54"/>
    <mergeCell ref="G54:N54"/>
    <mergeCell ref="O54:V54"/>
    <mergeCell ref="W54:AD54"/>
    <mergeCell ref="AE51:AL51"/>
    <mergeCell ref="AM51:AT51"/>
    <mergeCell ref="D52:D53"/>
    <mergeCell ref="E52:F52"/>
    <mergeCell ref="G52:N52"/>
    <mergeCell ref="O52:V52"/>
    <mergeCell ref="W52:AD52"/>
    <mergeCell ref="AE52:AL52"/>
    <mergeCell ref="AM52:AT52"/>
    <mergeCell ref="E53:F53"/>
    <mergeCell ref="A51:C53"/>
    <mergeCell ref="D51:F51"/>
    <mergeCell ref="G51:N51"/>
    <mergeCell ref="O51:V51"/>
    <mergeCell ref="W51:AD51"/>
    <mergeCell ref="D50:F50"/>
    <mergeCell ref="G50:N50"/>
    <mergeCell ref="O50:V50"/>
    <mergeCell ref="W50:AD50"/>
    <mergeCell ref="AE50:AL50"/>
    <mergeCell ref="AM53:AT53"/>
    <mergeCell ref="BZ46:CG46"/>
    <mergeCell ref="A48:C50"/>
    <mergeCell ref="D48:F48"/>
    <mergeCell ref="G48:N48"/>
    <mergeCell ref="O48:V48"/>
    <mergeCell ref="W48:AD48"/>
    <mergeCell ref="AE48:AL48"/>
    <mergeCell ref="BB46:BI46"/>
    <mergeCell ref="BJ46:BQ46"/>
    <mergeCell ref="BR46:BY46"/>
    <mergeCell ref="AM50:AT50"/>
    <mergeCell ref="A47:F47"/>
    <mergeCell ref="G47:N47"/>
    <mergeCell ref="O47:V47"/>
    <mergeCell ref="W47:AD47"/>
    <mergeCell ref="AE47:AL47"/>
    <mergeCell ref="AM47:AT47"/>
    <mergeCell ref="BB49:BI49"/>
    <mergeCell ref="A41:Z42"/>
    <mergeCell ref="A46:F46"/>
    <mergeCell ref="G46:N46"/>
    <mergeCell ref="O46:V46"/>
    <mergeCell ref="W46:AD46"/>
    <mergeCell ref="AE46:AL46"/>
    <mergeCell ref="AM46:AT46"/>
    <mergeCell ref="AM48:AT48"/>
    <mergeCell ref="D49:F49"/>
    <mergeCell ref="G49:N49"/>
    <mergeCell ref="O49:V49"/>
    <mergeCell ref="W49:AD49"/>
    <mergeCell ref="AE49:AL49"/>
    <mergeCell ref="AM49:AT49"/>
    <mergeCell ref="CS39:CW39"/>
    <mergeCell ref="AP39:AT39"/>
    <mergeCell ref="AU39:AY39"/>
    <mergeCell ref="AZ39:BD39"/>
    <mergeCell ref="BE39:BI39"/>
    <mergeCell ref="BJ39:BN39"/>
    <mergeCell ref="BO39:BS39"/>
    <mergeCell ref="A40:F40"/>
    <mergeCell ref="G40:K40"/>
    <mergeCell ref="L40:P40"/>
    <mergeCell ref="Q40:U40"/>
    <mergeCell ref="V40:Z40"/>
    <mergeCell ref="AA40:AE40"/>
    <mergeCell ref="AF40:AJ40"/>
    <mergeCell ref="AK40:AO40"/>
    <mergeCell ref="AP40:AT40"/>
    <mergeCell ref="CI38:CM38"/>
    <mergeCell ref="CN38:CR38"/>
    <mergeCell ref="AK38:AO38"/>
    <mergeCell ref="AP38:AT38"/>
    <mergeCell ref="AU38:AY38"/>
    <mergeCell ref="AZ38:BD38"/>
    <mergeCell ref="BE38:BI38"/>
    <mergeCell ref="BJ38:BN38"/>
    <mergeCell ref="D39:F39"/>
    <mergeCell ref="G39:K39"/>
    <mergeCell ref="L39:P39"/>
    <mergeCell ref="Q39:U39"/>
    <mergeCell ref="V39:Z39"/>
    <mergeCell ref="AA39:AE39"/>
    <mergeCell ref="AF39:AJ39"/>
    <mergeCell ref="AK39:AO39"/>
    <mergeCell ref="BO38:BS38"/>
    <mergeCell ref="CI39:CM39"/>
    <mergeCell ref="CN39:CR39"/>
    <mergeCell ref="CS37:CW37"/>
    <mergeCell ref="CX37:DB37"/>
    <mergeCell ref="A38:C39"/>
    <mergeCell ref="D38:F38"/>
    <mergeCell ref="G38:K38"/>
    <mergeCell ref="L38:P38"/>
    <mergeCell ref="Q38:U38"/>
    <mergeCell ref="V38:Z38"/>
    <mergeCell ref="AA38:AE38"/>
    <mergeCell ref="AF38:AJ38"/>
    <mergeCell ref="BO37:BS37"/>
    <mergeCell ref="BT37:BX37"/>
    <mergeCell ref="BY37:CC37"/>
    <mergeCell ref="CD37:CH37"/>
    <mergeCell ref="CI37:CM37"/>
    <mergeCell ref="CN37:CR37"/>
    <mergeCell ref="AK37:AO37"/>
    <mergeCell ref="AP37:AT37"/>
    <mergeCell ref="AU37:AY37"/>
    <mergeCell ref="AZ37:BD37"/>
    <mergeCell ref="BE37:BI37"/>
    <mergeCell ref="BJ37:BN37"/>
    <mergeCell ref="CS38:CW38"/>
    <mergeCell ref="CX38:DB38"/>
    <mergeCell ref="CN36:CR36"/>
    <mergeCell ref="CS36:CW36"/>
    <mergeCell ref="CX36:DB36"/>
    <mergeCell ref="B37:F37"/>
    <mergeCell ref="G37:K37"/>
    <mergeCell ref="L37:P37"/>
    <mergeCell ref="Q37:U37"/>
    <mergeCell ref="V37:Z37"/>
    <mergeCell ref="AA37:AE37"/>
    <mergeCell ref="AF37:AJ37"/>
    <mergeCell ref="BJ36:BN36"/>
    <mergeCell ref="BO36:BS36"/>
    <mergeCell ref="BT36:BX36"/>
    <mergeCell ref="BY36:CC36"/>
    <mergeCell ref="CD36:CH36"/>
    <mergeCell ref="CI36:CM36"/>
    <mergeCell ref="AF36:AJ36"/>
    <mergeCell ref="AK36:AO36"/>
    <mergeCell ref="AP36:AT36"/>
    <mergeCell ref="AU36:AY36"/>
    <mergeCell ref="AZ36:BD36"/>
    <mergeCell ref="BE36:BI36"/>
    <mergeCell ref="D36:F36"/>
    <mergeCell ref="G36:K36"/>
    <mergeCell ref="CI35:CM35"/>
    <mergeCell ref="CN35:CR35"/>
    <mergeCell ref="CS35:CW35"/>
    <mergeCell ref="CX35:DB35"/>
    <mergeCell ref="AU35:AY35"/>
    <mergeCell ref="AZ35:BD35"/>
    <mergeCell ref="BE35:BI35"/>
    <mergeCell ref="BJ35:BN35"/>
    <mergeCell ref="BO35:BS35"/>
    <mergeCell ref="BT35:BX35"/>
    <mergeCell ref="CX34:DB34"/>
    <mergeCell ref="D35:F35"/>
    <mergeCell ref="G35:K35"/>
    <mergeCell ref="L35:P35"/>
    <mergeCell ref="Q35:U35"/>
    <mergeCell ref="V35:Z35"/>
    <mergeCell ref="AA35:AE35"/>
    <mergeCell ref="AF35:AJ35"/>
    <mergeCell ref="AK35:AO35"/>
    <mergeCell ref="AP35:AT35"/>
    <mergeCell ref="BT34:BX34"/>
    <mergeCell ref="BY34:CC34"/>
    <mergeCell ref="CD34:CH34"/>
    <mergeCell ref="CI34:CM34"/>
    <mergeCell ref="CN34:CR34"/>
    <mergeCell ref="CS34:CW34"/>
    <mergeCell ref="AP34:AT34"/>
    <mergeCell ref="AU34:AY34"/>
    <mergeCell ref="AZ34:BD34"/>
    <mergeCell ref="BE34:BI34"/>
    <mergeCell ref="BJ34:BN34"/>
    <mergeCell ref="BO34:BS34"/>
    <mergeCell ref="BY35:CC35"/>
    <mergeCell ref="CD35:CH35"/>
    <mergeCell ref="D34:F34"/>
    <mergeCell ref="G34:K34"/>
    <mergeCell ref="L34:P34"/>
    <mergeCell ref="Q34:U34"/>
    <mergeCell ref="V34:Z34"/>
    <mergeCell ref="AA34:AE34"/>
    <mergeCell ref="AF34:AJ34"/>
    <mergeCell ref="AK34:AO34"/>
    <mergeCell ref="BO33:BS33"/>
    <mergeCell ref="D33:F33"/>
    <mergeCell ref="G33:K33"/>
    <mergeCell ref="L33:P33"/>
    <mergeCell ref="Q33:U33"/>
    <mergeCell ref="V33:Z33"/>
    <mergeCell ref="AA33:AE33"/>
    <mergeCell ref="AF33:AJ33"/>
    <mergeCell ref="CS33:CW33"/>
    <mergeCell ref="CX33:DB33"/>
    <mergeCell ref="BT33:BX33"/>
    <mergeCell ref="BY33:CC33"/>
    <mergeCell ref="CI33:CM33"/>
    <mergeCell ref="CN33:CR33"/>
    <mergeCell ref="AK33:AO33"/>
    <mergeCell ref="AP33:AT33"/>
    <mergeCell ref="AU33:AY33"/>
    <mergeCell ref="AZ33:BD33"/>
    <mergeCell ref="BE33:BI33"/>
    <mergeCell ref="BJ33:BN33"/>
    <mergeCell ref="BT32:BX32"/>
    <mergeCell ref="BY32:CC32"/>
    <mergeCell ref="CD32:CH32"/>
    <mergeCell ref="CI32:CM32"/>
    <mergeCell ref="AF32:AJ32"/>
    <mergeCell ref="AK32:AO32"/>
    <mergeCell ref="AP32:AT32"/>
    <mergeCell ref="AU32:AY32"/>
    <mergeCell ref="AZ32:BD32"/>
    <mergeCell ref="BE32:BI32"/>
    <mergeCell ref="BJ32:BN32"/>
    <mergeCell ref="BO32:BS32"/>
    <mergeCell ref="CN31:CR31"/>
    <mergeCell ref="CS31:CW31"/>
    <mergeCell ref="CX31:DB31"/>
    <mergeCell ref="D32:F32"/>
    <mergeCell ref="G32:K32"/>
    <mergeCell ref="L32:P32"/>
    <mergeCell ref="Q32:U32"/>
    <mergeCell ref="V32:Z32"/>
    <mergeCell ref="AA32:AE32"/>
    <mergeCell ref="BE31:BI31"/>
    <mergeCell ref="BJ31:BN31"/>
    <mergeCell ref="BO31:BS31"/>
    <mergeCell ref="BT31:BX31"/>
    <mergeCell ref="BY31:CC31"/>
    <mergeCell ref="CD31:CH31"/>
    <mergeCell ref="AA31:AE31"/>
    <mergeCell ref="AF31:AJ31"/>
    <mergeCell ref="AK31:AO31"/>
    <mergeCell ref="AP31:AT31"/>
    <mergeCell ref="AU31:AY31"/>
    <mergeCell ref="AZ31:BD31"/>
    <mergeCell ref="CN32:CR32"/>
    <mergeCell ref="CS32:CW32"/>
    <mergeCell ref="CX32:DB32"/>
    <mergeCell ref="CI30:CM30"/>
    <mergeCell ref="CN30:CR30"/>
    <mergeCell ref="CS30:CW30"/>
    <mergeCell ref="CX30:DB30"/>
    <mergeCell ref="D31:F31"/>
    <mergeCell ref="G31:K31"/>
    <mergeCell ref="L31:P31"/>
    <mergeCell ref="Q31:U31"/>
    <mergeCell ref="V31:Z31"/>
    <mergeCell ref="AZ30:BD30"/>
    <mergeCell ref="BE30:BI30"/>
    <mergeCell ref="BJ30:BN30"/>
    <mergeCell ref="BO30:BS30"/>
    <mergeCell ref="BT30:BX30"/>
    <mergeCell ref="BY30:CC30"/>
    <mergeCell ref="V30:Z30"/>
    <mergeCell ref="AA30:AE30"/>
    <mergeCell ref="AF30:AJ30"/>
    <mergeCell ref="AK30:AO30"/>
    <mergeCell ref="AP30:AT30"/>
    <mergeCell ref="AU30:AY30"/>
    <mergeCell ref="D30:F30"/>
    <mergeCell ref="G30:K30"/>
    <mergeCell ref="CI31:CM31"/>
    <mergeCell ref="CD29:CH29"/>
    <mergeCell ref="CI29:CM29"/>
    <mergeCell ref="CN29:CR29"/>
    <mergeCell ref="CS29:CW29"/>
    <mergeCell ref="CX29:DB29"/>
    <mergeCell ref="AU29:AY29"/>
    <mergeCell ref="AZ29:BD29"/>
    <mergeCell ref="BE29:BI29"/>
    <mergeCell ref="BJ29:BN29"/>
    <mergeCell ref="BO29:BS29"/>
    <mergeCell ref="BT29:BX29"/>
    <mergeCell ref="BY28:CC28"/>
    <mergeCell ref="CD28:CH28"/>
    <mergeCell ref="CI28:CM28"/>
    <mergeCell ref="CN28:CR28"/>
    <mergeCell ref="CS28:CW28"/>
    <mergeCell ref="AP28:AT28"/>
    <mergeCell ref="AU28:AY28"/>
    <mergeCell ref="AZ28:BD28"/>
    <mergeCell ref="BE28:BI28"/>
    <mergeCell ref="BJ28:BN28"/>
    <mergeCell ref="BO28:BS28"/>
    <mergeCell ref="D29:F29"/>
    <mergeCell ref="G29:K29"/>
    <mergeCell ref="L29:P29"/>
    <mergeCell ref="Q29:U29"/>
    <mergeCell ref="V29:Z29"/>
    <mergeCell ref="AA29:AE29"/>
    <mergeCell ref="AF29:AJ29"/>
    <mergeCell ref="AK29:AO29"/>
    <mergeCell ref="AP29:AT29"/>
    <mergeCell ref="CS27:CW27"/>
    <mergeCell ref="CX27:DB27"/>
    <mergeCell ref="D28:F28"/>
    <mergeCell ref="G28:K28"/>
    <mergeCell ref="L28:P28"/>
    <mergeCell ref="Q28:U28"/>
    <mergeCell ref="V28:Z28"/>
    <mergeCell ref="AA28:AE28"/>
    <mergeCell ref="AF28:AJ28"/>
    <mergeCell ref="AK28:AO28"/>
    <mergeCell ref="BO27:BS27"/>
    <mergeCell ref="BT27:BX27"/>
    <mergeCell ref="BY27:CC27"/>
    <mergeCell ref="CD27:CH27"/>
    <mergeCell ref="CI27:CM27"/>
    <mergeCell ref="CN27:CR27"/>
    <mergeCell ref="AK27:AO27"/>
    <mergeCell ref="AP27:AT27"/>
    <mergeCell ref="AU27:AY27"/>
    <mergeCell ref="AZ27:BD27"/>
    <mergeCell ref="BE27:BI27"/>
    <mergeCell ref="BJ27:BN27"/>
    <mergeCell ref="CX28:DB28"/>
    <mergeCell ref="BT28:BX28"/>
    <mergeCell ref="BY26:CC26"/>
    <mergeCell ref="CD26:CH26"/>
    <mergeCell ref="CI26:CM26"/>
    <mergeCell ref="AF26:AJ26"/>
    <mergeCell ref="AK26:AO26"/>
    <mergeCell ref="AP26:AT26"/>
    <mergeCell ref="AU26:AY26"/>
    <mergeCell ref="AZ26:BD26"/>
    <mergeCell ref="BE26:BI26"/>
    <mergeCell ref="D27:F27"/>
    <mergeCell ref="G27:K27"/>
    <mergeCell ref="L27:P27"/>
    <mergeCell ref="Q27:U27"/>
    <mergeCell ref="V27:Z27"/>
    <mergeCell ref="AA27:AE27"/>
    <mergeCell ref="AF27:AJ27"/>
    <mergeCell ref="BJ26:BN26"/>
    <mergeCell ref="BO26:BS26"/>
    <mergeCell ref="D26:F26"/>
    <mergeCell ref="G26:K26"/>
    <mergeCell ref="L26:P26"/>
    <mergeCell ref="Q26:U26"/>
    <mergeCell ref="V26:Z26"/>
    <mergeCell ref="AA26:AE26"/>
    <mergeCell ref="BE25:BI25"/>
    <mergeCell ref="BJ25:BN25"/>
    <mergeCell ref="BO25:BS25"/>
    <mergeCell ref="AA25:AE25"/>
    <mergeCell ref="AF25:AJ25"/>
    <mergeCell ref="AK25:AO25"/>
    <mergeCell ref="AP25:AT25"/>
    <mergeCell ref="AU25:AY25"/>
    <mergeCell ref="AZ25:BD25"/>
    <mergeCell ref="D25:F25"/>
    <mergeCell ref="G25:K25"/>
    <mergeCell ref="Q30:U30"/>
    <mergeCell ref="BY24:CC24"/>
    <mergeCell ref="CD24:CH24"/>
    <mergeCell ref="CI24:CM24"/>
    <mergeCell ref="CN24:CR24"/>
    <mergeCell ref="CS24:CW24"/>
    <mergeCell ref="CX24:DB24"/>
    <mergeCell ref="AU24:AY24"/>
    <mergeCell ref="AZ24:BD24"/>
    <mergeCell ref="BE24:BI24"/>
    <mergeCell ref="BJ24:BN24"/>
    <mergeCell ref="BO24:BS24"/>
    <mergeCell ref="BT24:BX24"/>
    <mergeCell ref="CI25:CM25"/>
    <mergeCell ref="CN25:CR25"/>
    <mergeCell ref="CS25:CW25"/>
    <mergeCell ref="CX25:DB25"/>
    <mergeCell ref="BT25:BX25"/>
    <mergeCell ref="BY25:CC25"/>
    <mergeCell ref="CD25:CH25"/>
    <mergeCell ref="CN26:CR26"/>
    <mergeCell ref="CS26:CW26"/>
    <mergeCell ref="CX26:DB26"/>
    <mergeCell ref="BT26:BX26"/>
    <mergeCell ref="CX23:DB23"/>
    <mergeCell ref="D24:F24"/>
    <mergeCell ref="G24:K24"/>
    <mergeCell ref="L24:P24"/>
    <mergeCell ref="Q24:U24"/>
    <mergeCell ref="V24:Z24"/>
    <mergeCell ref="AA24:AE24"/>
    <mergeCell ref="AF24:AJ24"/>
    <mergeCell ref="AK24:AO24"/>
    <mergeCell ref="AP24:AT24"/>
    <mergeCell ref="BT23:BX23"/>
    <mergeCell ref="BY23:CC23"/>
    <mergeCell ref="CD23:CH23"/>
    <mergeCell ref="CI23:CM23"/>
    <mergeCell ref="CN23:CR23"/>
    <mergeCell ref="CS23:CW23"/>
    <mergeCell ref="AP23:AT23"/>
    <mergeCell ref="AU23:AY23"/>
    <mergeCell ref="AZ23:BD23"/>
    <mergeCell ref="BE23:BI23"/>
    <mergeCell ref="BJ23:BN23"/>
    <mergeCell ref="BO23:BS23"/>
    <mergeCell ref="BT22:BX22"/>
    <mergeCell ref="BY22:CC22"/>
    <mergeCell ref="CD22:CH22"/>
    <mergeCell ref="CI22:CM22"/>
    <mergeCell ref="CN22:CR22"/>
    <mergeCell ref="AK22:AO22"/>
    <mergeCell ref="AP22:AT22"/>
    <mergeCell ref="AU22:AY22"/>
    <mergeCell ref="AZ22:BD22"/>
    <mergeCell ref="BE22:BI22"/>
    <mergeCell ref="BJ22:BN22"/>
    <mergeCell ref="D23:F23"/>
    <mergeCell ref="G23:K23"/>
    <mergeCell ref="L23:P23"/>
    <mergeCell ref="Q23:U23"/>
    <mergeCell ref="V23:Z23"/>
    <mergeCell ref="AA23:AE23"/>
    <mergeCell ref="AF23:AJ23"/>
    <mergeCell ref="AK23:AO23"/>
    <mergeCell ref="BO22:BS22"/>
    <mergeCell ref="CX21:DB21"/>
    <mergeCell ref="D22:F22"/>
    <mergeCell ref="G22:K22"/>
    <mergeCell ref="L22:P22"/>
    <mergeCell ref="Q22:U22"/>
    <mergeCell ref="V22:Z22"/>
    <mergeCell ref="AA22:AE22"/>
    <mergeCell ref="AF22:AJ22"/>
    <mergeCell ref="BJ21:BN21"/>
    <mergeCell ref="BO21:BS21"/>
    <mergeCell ref="BT21:BX21"/>
    <mergeCell ref="BY21:CC21"/>
    <mergeCell ref="CD21:CH21"/>
    <mergeCell ref="CI21:CM21"/>
    <mergeCell ref="AF21:AJ21"/>
    <mergeCell ref="AK21:AO21"/>
    <mergeCell ref="AP21:AT21"/>
    <mergeCell ref="AU21:AY21"/>
    <mergeCell ref="AZ21:BD21"/>
    <mergeCell ref="BE21:BI21"/>
    <mergeCell ref="D21:F21"/>
    <mergeCell ref="G21:K21"/>
    <mergeCell ref="CS22:CW22"/>
    <mergeCell ref="CX22:DB22"/>
    <mergeCell ref="L21:P21"/>
    <mergeCell ref="Q21:U21"/>
    <mergeCell ref="V21:Z21"/>
    <mergeCell ref="AA21:AE21"/>
    <mergeCell ref="BY20:CC20"/>
    <mergeCell ref="CD20:CH20"/>
    <mergeCell ref="CI20:CM20"/>
    <mergeCell ref="CN20:CR20"/>
    <mergeCell ref="CS20:CW20"/>
    <mergeCell ref="CN21:CR21"/>
    <mergeCell ref="CS21:CW21"/>
    <mergeCell ref="CX20:DB20"/>
    <mergeCell ref="AU20:AY20"/>
    <mergeCell ref="AZ20:BD20"/>
    <mergeCell ref="BE20:BI20"/>
    <mergeCell ref="BJ20:BN20"/>
    <mergeCell ref="BO20:BS20"/>
    <mergeCell ref="BT20:BX20"/>
    <mergeCell ref="CX19:DB19"/>
    <mergeCell ref="D20:F20"/>
    <mergeCell ref="G20:K20"/>
    <mergeCell ref="L20:P20"/>
    <mergeCell ref="Q20:U20"/>
    <mergeCell ref="V20:Z20"/>
    <mergeCell ref="AA20:AE20"/>
    <mergeCell ref="AF20:AJ20"/>
    <mergeCell ref="AK20:AO20"/>
    <mergeCell ref="AP20:AT20"/>
    <mergeCell ref="BT19:BX19"/>
    <mergeCell ref="BY19:CC19"/>
    <mergeCell ref="CD19:CH19"/>
    <mergeCell ref="CI19:CM19"/>
    <mergeCell ref="CN19:CR19"/>
    <mergeCell ref="CS19:CW19"/>
    <mergeCell ref="AP19:AT19"/>
    <mergeCell ref="AU19:AY19"/>
    <mergeCell ref="AZ19:BD19"/>
    <mergeCell ref="BE19:BI19"/>
    <mergeCell ref="BJ19:BN19"/>
    <mergeCell ref="BO19:BS19"/>
    <mergeCell ref="CS18:CW18"/>
    <mergeCell ref="CX18:DB18"/>
    <mergeCell ref="D19:F19"/>
    <mergeCell ref="G19:K19"/>
    <mergeCell ref="L19:P19"/>
    <mergeCell ref="Q19:U19"/>
    <mergeCell ref="V19:Z19"/>
    <mergeCell ref="AA19:AE19"/>
    <mergeCell ref="AF19:AJ19"/>
    <mergeCell ref="AK19:AO19"/>
    <mergeCell ref="BO18:BS18"/>
    <mergeCell ref="BT18:BX18"/>
    <mergeCell ref="BY18:CC18"/>
    <mergeCell ref="CD18:CH18"/>
    <mergeCell ref="CI18:CM18"/>
    <mergeCell ref="CN18:CR18"/>
    <mergeCell ref="AK18:AO18"/>
    <mergeCell ref="AP18:AT18"/>
    <mergeCell ref="AU18:AY18"/>
    <mergeCell ref="AZ18:BD18"/>
    <mergeCell ref="BE18:BI18"/>
    <mergeCell ref="BJ18:BN18"/>
    <mergeCell ref="CN17:CR17"/>
    <mergeCell ref="CS17:CW17"/>
    <mergeCell ref="CX17:DB17"/>
    <mergeCell ref="D18:F18"/>
    <mergeCell ref="G18:K18"/>
    <mergeCell ref="L18:P18"/>
    <mergeCell ref="Q18:U18"/>
    <mergeCell ref="V18:Z18"/>
    <mergeCell ref="AA18:AE18"/>
    <mergeCell ref="AF18:AJ18"/>
    <mergeCell ref="BJ17:BN17"/>
    <mergeCell ref="BO17:BS17"/>
    <mergeCell ref="BT17:BX17"/>
    <mergeCell ref="BY17:CC17"/>
    <mergeCell ref="CD17:CH17"/>
    <mergeCell ref="CI17:CM17"/>
    <mergeCell ref="AF17:AJ17"/>
    <mergeCell ref="AK17:AO17"/>
    <mergeCell ref="AP17:AT17"/>
    <mergeCell ref="AU17:AY17"/>
    <mergeCell ref="AZ17:BD17"/>
    <mergeCell ref="CS16:CW16"/>
    <mergeCell ref="CX16:DB16"/>
    <mergeCell ref="AU16:AY16"/>
    <mergeCell ref="AZ16:BD16"/>
    <mergeCell ref="BE16:BI16"/>
    <mergeCell ref="BJ16:BN16"/>
    <mergeCell ref="BO16:BS16"/>
    <mergeCell ref="BT16:BX16"/>
    <mergeCell ref="BE17:BI17"/>
    <mergeCell ref="BY16:CC16"/>
    <mergeCell ref="CD16:CH16"/>
    <mergeCell ref="CX15:DB15"/>
    <mergeCell ref="D16:F16"/>
    <mergeCell ref="G16:K16"/>
    <mergeCell ref="L16:P16"/>
    <mergeCell ref="Q16:U16"/>
    <mergeCell ref="V16:Z16"/>
    <mergeCell ref="AA16:AE16"/>
    <mergeCell ref="AF16:AJ16"/>
    <mergeCell ref="AK16:AO16"/>
    <mergeCell ref="AP16:AT16"/>
    <mergeCell ref="BT15:BX15"/>
    <mergeCell ref="BY15:CC15"/>
    <mergeCell ref="CD15:CH15"/>
    <mergeCell ref="CI15:CM15"/>
    <mergeCell ref="CN15:CR15"/>
    <mergeCell ref="CS15:CW15"/>
    <mergeCell ref="AP15:AT15"/>
    <mergeCell ref="AU15:AY15"/>
    <mergeCell ref="AZ15:BD15"/>
    <mergeCell ref="BE15:BI15"/>
    <mergeCell ref="BJ15:BN15"/>
    <mergeCell ref="BO15:BS15"/>
    <mergeCell ref="CI16:CM16"/>
    <mergeCell ref="CN16:CR16"/>
    <mergeCell ref="BT14:BX14"/>
    <mergeCell ref="BY14:CC14"/>
    <mergeCell ref="CD14:CH14"/>
    <mergeCell ref="CI14:CM14"/>
    <mergeCell ref="CN14:CR14"/>
    <mergeCell ref="AK14:AO14"/>
    <mergeCell ref="AP14:AT14"/>
    <mergeCell ref="AU14:AY14"/>
    <mergeCell ref="AZ14:BD14"/>
    <mergeCell ref="BE14:BI14"/>
    <mergeCell ref="BJ14:BN14"/>
    <mergeCell ref="CN13:CR13"/>
    <mergeCell ref="CS13:CW13"/>
    <mergeCell ref="CX13:DB13"/>
    <mergeCell ref="D14:F14"/>
    <mergeCell ref="G14:K14"/>
    <mergeCell ref="L14:P14"/>
    <mergeCell ref="Q14:U14"/>
    <mergeCell ref="V14:Z14"/>
    <mergeCell ref="AA14:AE14"/>
    <mergeCell ref="AF14:AJ14"/>
    <mergeCell ref="BJ13:BN13"/>
    <mergeCell ref="BO13:BS13"/>
    <mergeCell ref="BT13:BX13"/>
    <mergeCell ref="BY13:CC13"/>
    <mergeCell ref="CD13:CH13"/>
    <mergeCell ref="CI13:CM13"/>
    <mergeCell ref="AF13:AJ13"/>
    <mergeCell ref="AK13:AO13"/>
    <mergeCell ref="AP13:AT13"/>
    <mergeCell ref="AU13:AY13"/>
    <mergeCell ref="AZ13:BD13"/>
    <mergeCell ref="BE13:BI13"/>
    <mergeCell ref="CS14:CW14"/>
    <mergeCell ref="CX14:DB14"/>
    <mergeCell ref="CD12:CH12"/>
    <mergeCell ref="CI12:CM12"/>
    <mergeCell ref="CN12:CR12"/>
    <mergeCell ref="AK12:AO12"/>
    <mergeCell ref="AP12:AT12"/>
    <mergeCell ref="AU12:AY12"/>
    <mergeCell ref="AZ12:BD12"/>
    <mergeCell ref="BE12:BI12"/>
    <mergeCell ref="BJ12:BN12"/>
    <mergeCell ref="B13:B36"/>
    <mergeCell ref="C13:C24"/>
    <mergeCell ref="D13:F13"/>
    <mergeCell ref="G13:K13"/>
    <mergeCell ref="L13:P13"/>
    <mergeCell ref="Q13:U13"/>
    <mergeCell ref="V13:Z13"/>
    <mergeCell ref="AA13:AE13"/>
    <mergeCell ref="BO12:BS12"/>
    <mergeCell ref="D15:F15"/>
    <mergeCell ref="G15:K15"/>
    <mergeCell ref="L15:P15"/>
    <mergeCell ref="Q15:U15"/>
    <mergeCell ref="V15:Z15"/>
    <mergeCell ref="AA15:AE15"/>
    <mergeCell ref="AF15:AJ15"/>
    <mergeCell ref="AK15:AO15"/>
    <mergeCell ref="BO14:BS14"/>
    <mergeCell ref="D17:F17"/>
    <mergeCell ref="G17:K17"/>
    <mergeCell ref="L17:P17"/>
    <mergeCell ref="Q17:U17"/>
    <mergeCell ref="V17:Z17"/>
    <mergeCell ref="AA17:AE17"/>
    <mergeCell ref="CX11:DB11"/>
    <mergeCell ref="B12:F12"/>
    <mergeCell ref="G12:K12"/>
    <mergeCell ref="L12:P12"/>
    <mergeCell ref="Q12:U12"/>
    <mergeCell ref="V12:Z12"/>
    <mergeCell ref="AA12:AE12"/>
    <mergeCell ref="AF12:AJ12"/>
    <mergeCell ref="BJ11:BN11"/>
    <mergeCell ref="BO11:BS11"/>
    <mergeCell ref="BT11:BX11"/>
    <mergeCell ref="BY11:CC11"/>
    <mergeCell ref="CD11:CH11"/>
    <mergeCell ref="CI11:CM11"/>
    <mergeCell ref="AF11:AJ11"/>
    <mergeCell ref="AK11:AO11"/>
    <mergeCell ref="AP11:AT11"/>
    <mergeCell ref="AU11:AY11"/>
    <mergeCell ref="AZ11:BD11"/>
    <mergeCell ref="BE11:BI11"/>
    <mergeCell ref="CS12:CW12"/>
    <mergeCell ref="CX12:DB12"/>
    <mergeCell ref="BT12:BX12"/>
    <mergeCell ref="BY12:CC12"/>
    <mergeCell ref="CX10:DB10"/>
    <mergeCell ref="A11:A37"/>
    <mergeCell ref="B11:F11"/>
    <mergeCell ref="G11:K11"/>
    <mergeCell ref="L11:P11"/>
    <mergeCell ref="Q11:U11"/>
    <mergeCell ref="V11:Z11"/>
    <mergeCell ref="AA11:AE11"/>
    <mergeCell ref="BJ10:BN10"/>
    <mergeCell ref="BO10:BS10"/>
    <mergeCell ref="BT10:BX10"/>
    <mergeCell ref="BY10:CC10"/>
    <mergeCell ref="CD10:CH10"/>
    <mergeCell ref="CI10:CM10"/>
    <mergeCell ref="AF10:AJ10"/>
    <mergeCell ref="AK10:AO10"/>
    <mergeCell ref="AP10:AT10"/>
    <mergeCell ref="AU10:AY10"/>
    <mergeCell ref="AZ10:BD10"/>
    <mergeCell ref="BE10:BI10"/>
    <mergeCell ref="D10:F10"/>
    <mergeCell ref="G10:K10"/>
    <mergeCell ref="CN11:CR11"/>
    <mergeCell ref="CS11:CW11"/>
    <mergeCell ref="L10:P10"/>
    <mergeCell ref="Q10:U10"/>
    <mergeCell ref="V10:Z10"/>
    <mergeCell ref="AA10:AE10"/>
    <mergeCell ref="BY9:CC9"/>
    <mergeCell ref="CD9:CH9"/>
    <mergeCell ref="CI9:CM9"/>
    <mergeCell ref="CN9:CR9"/>
    <mergeCell ref="CS9:CW9"/>
    <mergeCell ref="CN10:CR10"/>
    <mergeCell ref="CS10:CW10"/>
    <mergeCell ref="CX9:DB9"/>
    <mergeCell ref="AU9:AY9"/>
    <mergeCell ref="AZ9:BD9"/>
    <mergeCell ref="BE9:BI9"/>
    <mergeCell ref="BJ9:BN9"/>
    <mergeCell ref="BO9:BS9"/>
    <mergeCell ref="BT9:BX9"/>
    <mergeCell ref="CX8:DB8"/>
    <mergeCell ref="D9:F9"/>
    <mergeCell ref="G9:K9"/>
    <mergeCell ref="L9:P9"/>
    <mergeCell ref="Q9:U9"/>
    <mergeCell ref="V9:Z9"/>
    <mergeCell ref="AA9:AE9"/>
    <mergeCell ref="AF9:AJ9"/>
    <mergeCell ref="AK9:AO9"/>
    <mergeCell ref="AP9:AT9"/>
    <mergeCell ref="BT8:BX8"/>
    <mergeCell ref="BY8:CC8"/>
    <mergeCell ref="CD8:CH8"/>
    <mergeCell ref="CI8:CM8"/>
    <mergeCell ref="CN8:CR8"/>
    <mergeCell ref="CS8:CW8"/>
    <mergeCell ref="AP8:AT8"/>
    <mergeCell ref="AU8:AY8"/>
    <mergeCell ref="AZ8:BD8"/>
    <mergeCell ref="BE8:BI8"/>
    <mergeCell ref="BJ8:BN8"/>
    <mergeCell ref="BO8:BS8"/>
    <mergeCell ref="CN7:CR7"/>
    <mergeCell ref="CS7:CW7"/>
    <mergeCell ref="CX7:DB7"/>
    <mergeCell ref="G8:K8"/>
    <mergeCell ref="L8:P8"/>
    <mergeCell ref="Q8:U8"/>
    <mergeCell ref="V8:Z8"/>
    <mergeCell ref="AA8:AE8"/>
    <mergeCell ref="AF8:AJ8"/>
    <mergeCell ref="AK8:AO8"/>
    <mergeCell ref="BJ7:BN7"/>
    <mergeCell ref="BO7:BS7"/>
    <mergeCell ref="BT7:BX7"/>
    <mergeCell ref="BY7:CC7"/>
    <mergeCell ref="CD7:CH7"/>
    <mergeCell ref="CI7:CM7"/>
    <mergeCell ref="AF7:AJ7"/>
    <mergeCell ref="AK7:AO7"/>
    <mergeCell ref="AP7:AT7"/>
    <mergeCell ref="AU7:AY7"/>
    <mergeCell ref="AZ7:BD7"/>
    <mergeCell ref="BE7:BI7"/>
    <mergeCell ref="CN5:CR5"/>
    <mergeCell ref="CS5:CW5"/>
    <mergeCell ref="CX5:DB5"/>
    <mergeCell ref="A7:C10"/>
    <mergeCell ref="D7:E8"/>
    <mergeCell ref="G7:K7"/>
    <mergeCell ref="L7:P7"/>
    <mergeCell ref="Q7:U7"/>
    <mergeCell ref="V7:Z7"/>
    <mergeCell ref="AA7:AE7"/>
    <mergeCell ref="BJ5:BN5"/>
    <mergeCell ref="BO5:BS5"/>
    <mergeCell ref="BT5:BX5"/>
    <mergeCell ref="BY5:CC5"/>
    <mergeCell ref="CD5:CH5"/>
    <mergeCell ref="CI5:CM5"/>
    <mergeCell ref="AF5:AJ5"/>
    <mergeCell ref="AK5:AO5"/>
    <mergeCell ref="AP5:AT5"/>
    <mergeCell ref="AU5:AY5"/>
    <mergeCell ref="AZ5:BD5"/>
    <mergeCell ref="A3:F5"/>
    <mergeCell ref="G3:Z3"/>
    <mergeCell ref="AA3:AT3"/>
    <mergeCell ref="AU3:BN3"/>
    <mergeCell ref="BO3:CH3"/>
    <mergeCell ref="CI3:DB3"/>
    <mergeCell ref="G4:P4"/>
    <mergeCell ref="Q4:Z4"/>
    <mergeCell ref="AA4:AJ4"/>
    <mergeCell ref="AK4:AT4"/>
    <mergeCell ref="BE5:BI5"/>
    <mergeCell ref="AU4:BD4"/>
    <mergeCell ref="BE4:BN4"/>
    <mergeCell ref="BO4:BX4"/>
    <mergeCell ref="BY4:CH4"/>
    <mergeCell ref="CI4:DB4"/>
    <mergeCell ref="G5:K5"/>
    <mergeCell ref="L5:P5"/>
    <mergeCell ref="Q5:U5"/>
    <mergeCell ref="V5:Z5"/>
    <mergeCell ref="AA5:AE5"/>
  </mergeCells>
  <phoneticPr fontId="2"/>
  <printOptions horizontalCentered="1"/>
  <pageMargins left="0.11811023622047245" right="0.11811023622047245" top="0.78740157480314965" bottom="0.78740157480314965" header="0.31496062992125984" footer="0.31496062992125984"/>
  <pageSetup paperSize="9" scale="58" firstPageNumber="30" orientation="landscape" useFirstPageNumber="1" r:id="rId1"/>
  <headerFooter>
    <oddFooter>&amp;C&amp;"ＭＳ Ｐ明朝,標準"－&amp;P－</oddFooter>
  </headerFooter>
  <colBreaks count="1" manualBreakCount="1">
    <brk id="107" max="6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Y41"/>
  <sheetViews>
    <sheetView showGridLines="0" workbookViewId="0">
      <selection activeCell="S34" sqref="S34"/>
    </sheetView>
  </sheetViews>
  <sheetFormatPr defaultColWidth="10.6328125" defaultRowHeight="20.149999999999999" customHeight="1" x14ac:dyDescent="0.2"/>
  <cols>
    <col min="1" max="2" width="2.6328125" style="233" customWidth="1"/>
    <col min="3" max="3" width="15.6328125" style="233" customWidth="1"/>
    <col min="4" max="4" width="2.6328125" style="233" customWidth="1"/>
    <col min="5" max="9" width="12.6328125" style="233" customWidth="1"/>
    <col min="10" max="256" width="10.6328125" style="233"/>
    <col min="257" max="258" width="2.6328125" style="233" customWidth="1"/>
    <col min="259" max="259" width="15.6328125" style="233" customWidth="1"/>
    <col min="260" max="260" width="2.6328125" style="233" customWidth="1"/>
    <col min="261" max="265" width="12.6328125" style="233" customWidth="1"/>
    <col min="266" max="512" width="10.6328125" style="233"/>
    <col min="513" max="514" width="2.6328125" style="233" customWidth="1"/>
    <col min="515" max="515" width="15.6328125" style="233" customWidth="1"/>
    <col min="516" max="516" width="2.6328125" style="233" customWidth="1"/>
    <col min="517" max="521" width="12.6328125" style="233" customWidth="1"/>
    <col min="522" max="768" width="10.6328125" style="233"/>
    <col min="769" max="770" width="2.6328125" style="233" customWidth="1"/>
    <col min="771" max="771" width="15.6328125" style="233" customWidth="1"/>
    <col min="772" max="772" width="2.6328125" style="233" customWidth="1"/>
    <col min="773" max="777" width="12.6328125" style="233" customWidth="1"/>
    <col min="778" max="1024" width="10.6328125" style="233"/>
    <col min="1025" max="1026" width="2.6328125" style="233" customWidth="1"/>
    <col min="1027" max="1027" width="15.6328125" style="233" customWidth="1"/>
    <col min="1028" max="1028" width="2.6328125" style="233" customWidth="1"/>
    <col min="1029" max="1033" width="12.6328125" style="233" customWidth="1"/>
    <col min="1034" max="1280" width="10.6328125" style="233"/>
    <col min="1281" max="1282" width="2.6328125" style="233" customWidth="1"/>
    <col min="1283" max="1283" width="15.6328125" style="233" customWidth="1"/>
    <col min="1284" max="1284" width="2.6328125" style="233" customWidth="1"/>
    <col min="1285" max="1289" width="12.6328125" style="233" customWidth="1"/>
    <col min="1290" max="1536" width="10.6328125" style="233"/>
    <col min="1537" max="1538" width="2.6328125" style="233" customWidth="1"/>
    <col min="1539" max="1539" width="15.6328125" style="233" customWidth="1"/>
    <col min="1540" max="1540" width="2.6328125" style="233" customWidth="1"/>
    <col min="1541" max="1545" width="12.6328125" style="233" customWidth="1"/>
    <col min="1546" max="1792" width="10.6328125" style="233"/>
    <col min="1793" max="1794" width="2.6328125" style="233" customWidth="1"/>
    <col min="1795" max="1795" width="15.6328125" style="233" customWidth="1"/>
    <col min="1796" max="1796" width="2.6328125" style="233" customWidth="1"/>
    <col min="1797" max="1801" width="12.6328125" style="233" customWidth="1"/>
    <col min="1802" max="2048" width="10.6328125" style="233"/>
    <col min="2049" max="2050" width="2.6328125" style="233" customWidth="1"/>
    <col min="2051" max="2051" width="15.6328125" style="233" customWidth="1"/>
    <col min="2052" max="2052" width="2.6328125" style="233" customWidth="1"/>
    <col min="2053" max="2057" width="12.6328125" style="233" customWidth="1"/>
    <col min="2058" max="2304" width="10.6328125" style="233"/>
    <col min="2305" max="2306" width="2.6328125" style="233" customWidth="1"/>
    <col min="2307" max="2307" width="15.6328125" style="233" customWidth="1"/>
    <col min="2308" max="2308" width="2.6328125" style="233" customWidth="1"/>
    <col min="2309" max="2313" width="12.6328125" style="233" customWidth="1"/>
    <col min="2314" max="2560" width="10.6328125" style="233"/>
    <col min="2561" max="2562" width="2.6328125" style="233" customWidth="1"/>
    <col min="2563" max="2563" width="15.6328125" style="233" customWidth="1"/>
    <col min="2564" max="2564" width="2.6328125" style="233" customWidth="1"/>
    <col min="2565" max="2569" width="12.6328125" style="233" customWidth="1"/>
    <col min="2570" max="2816" width="10.6328125" style="233"/>
    <col min="2817" max="2818" width="2.6328125" style="233" customWidth="1"/>
    <col min="2819" max="2819" width="15.6328125" style="233" customWidth="1"/>
    <col min="2820" max="2820" width="2.6328125" style="233" customWidth="1"/>
    <col min="2821" max="2825" width="12.6328125" style="233" customWidth="1"/>
    <col min="2826" max="3072" width="10.6328125" style="233"/>
    <col min="3073" max="3074" width="2.6328125" style="233" customWidth="1"/>
    <col min="3075" max="3075" width="15.6328125" style="233" customWidth="1"/>
    <col min="3076" max="3076" width="2.6328125" style="233" customWidth="1"/>
    <col min="3077" max="3081" width="12.6328125" style="233" customWidth="1"/>
    <col min="3082" max="3328" width="10.6328125" style="233"/>
    <col min="3329" max="3330" width="2.6328125" style="233" customWidth="1"/>
    <col min="3331" max="3331" width="15.6328125" style="233" customWidth="1"/>
    <col min="3332" max="3332" width="2.6328125" style="233" customWidth="1"/>
    <col min="3333" max="3337" width="12.6328125" style="233" customWidth="1"/>
    <col min="3338" max="3584" width="10.6328125" style="233"/>
    <col min="3585" max="3586" width="2.6328125" style="233" customWidth="1"/>
    <col min="3587" max="3587" width="15.6328125" style="233" customWidth="1"/>
    <col min="3588" max="3588" width="2.6328125" style="233" customWidth="1"/>
    <col min="3589" max="3593" width="12.6328125" style="233" customWidth="1"/>
    <col min="3594" max="3840" width="10.6328125" style="233"/>
    <col min="3841" max="3842" width="2.6328125" style="233" customWidth="1"/>
    <col min="3843" max="3843" width="15.6328125" style="233" customWidth="1"/>
    <col min="3844" max="3844" width="2.6328125" style="233" customWidth="1"/>
    <col min="3845" max="3849" width="12.6328125" style="233" customWidth="1"/>
    <col min="3850" max="4096" width="10.6328125" style="233"/>
    <col min="4097" max="4098" width="2.6328125" style="233" customWidth="1"/>
    <col min="4099" max="4099" width="15.6328125" style="233" customWidth="1"/>
    <col min="4100" max="4100" width="2.6328125" style="233" customWidth="1"/>
    <col min="4101" max="4105" width="12.6328125" style="233" customWidth="1"/>
    <col min="4106" max="4352" width="10.6328125" style="233"/>
    <col min="4353" max="4354" width="2.6328125" style="233" customWidth="1"/>
    <col min="4355" max="4355" width="15.6328125" style="233" customWidth="1"/>
    <col min="4356" max="4356" width="2.6328125" style="233" customWidth="1"/>
    <col min="4357" max="4361" width="12.6328125" style="233" customWidth="1"/>
    <col min="4362" max="4608" width="10.6328125" style="233"/>
    <col min="4609" max="4610" width="2.6328125" style="233" customWidth="1"/>
    <col min="4611" max="4611" width="15.6328125" style="233" customWidth="1"/>
    <col min="4612" max="4612" width="2.6328125" style="233" customWidth="1"/>
    <col min="4613" max="4617" width="12.6328125" style="233" customWidth="1"/>
    <col min="4618" max="4864" width="10.6328125" style="233"/>
    <col min="4865" max="4866" width="2.6328125" style="233" customWidth="1"/>
    <col min="4867" max="4867" width="15.6328125" style="233" customWidth="1"/>
    <col min="4868" max="4868" width="2.6328125" style="233" customWidth="1"/>
    <col min="4869" max="4873" width="12.6328125" style="233" customWidth="1"/>
    <col min="4874" max="5120" width="10.6328125" style="233"/>
    <col min="5121" max="5122" width="2.6328125" style="233" customWidth="1"/>
    <col min="5123" max="5123" width="15.6328125" style="233" customWidth="1"/>
    <col min="5124" max="5124" width="2.6328125" style="233" customWidth="1"/>
    <col min="5125" max="5129" width="12.6328125" style="233" customWidth="1"/>
    <col min="5130" max="5376" width="10.6328125" style="233"/>
    <col min="5377" max="5378" width="2.6328125" style="233" customWidth="1"/>
    <col min="5379" max="5379" width="15.6328125" style="233" customWidth="1"/>
    <col min="5380" max="5380" width="2.6328125" style="233" customWidth="1"/>
    <col min="5381" max="5385" width="12.6328125" style="233" customWidth="1"/>
    <col min="5386" max="5632" width="10.6328125" style="233"/>
    <col min="5633" max="5634" width="2.6328125" style="233" customWidth="1"/>
    <col min="5635" max="5635" width="15.6328125" style="233" customWidth="1"/>
    <col min="5636" max="5636" width="2.6328125" style="233" customWidth="1"/>
    <col min="5637" max="5641" width="12.6328125" style="233" customWidth="1"/>
    <col min="5642" max="5888" width="10.6328125" style="233"/>
    <col min="5889" max="5890" width="2.6328125" style="233" customWidth="1"/>
    <col min="5891" max="5891" width="15.6328125" style="233" customWidth="1"/>
    <col min="5892" max="5892" width="2.6328125" style="233" customWidth="1"/>
    <col min="5893" max="5897" width="12.6328125" style="233" customWidth="1"/>
    <col min="5898" max="6144" width="10.6328125" style="233"/>
    <col min="6145" max="6146" width="2.6328125" style="233" customWidth="1"/>
    <col min="6147" max="6147" width="15.6328125" style="233" customWidth="1"/>
    <col min="6148" max="6148" width="2.6328125" style="233" customWidth="1"/>
    <col min="6149" max="6153" width="12.6328125" style="233" customWidth="1"/>
    <col min="6154" max="6400" width="10.6328125" style="233"/>
    <col min="6401" max="6402" width="2.6328125" style="233" customWidth="1"/>
    <col min="6403" max="6403" width="15.6328125" style="233" customWidth="1"/>
    <col min="6404" max="6404" width="2.6328125" style="233" customWidth="1"/>
    <col min="6405" max="6409" width="12.6328125" style="233" customWidth="1"/>
    <col min="6410" max="6656" width="10.6328125" style="233"/>
    <col min="6657" max="6658" width="2.6328125" style="233" customWidth="1"/>
    <col min="6659" max="6659" width="15.6328125" style="233" customWidth="1"/>
    <col min="6660" max="6660" width="2.6328125" style="233" customWidth="1"/>
    <col min="6661" max="6665" width="12.6328125" style="233" customWidth="1"/>
    <col min="6666" max="6912" width="10.6328125" style="233"/>
    <col min="6913" max="6914" width="2.6328125" style="233" customWidth="1"/>
    <col min="6915" max="6915" width="15.6328125" style="233" customWidth="1"/>
    <col min="6916" max="6916" width="2.6328125" style="233" customWidth="1"/>
    <col min="6917" max="6921" width="12.6328125" style="233" customWidth="1"/>
    <col min="6922" max="7168" width="10.6328125" style="233"/>
    <col min="7169" max="7170" width="2.6328125" style="233" customWidth="1"/>
    <col min="7171" max="7171" width="15.6328125" style="233" customWidth="1"/>
    <col min="7172" max="7172" width="2.6328125" style="233" customWidth="1"/>
    <col min="7173" max="7177" width="12.6328125" style="233" customWidth="1"/>
    <col min="7178" max="7424" width="10.6328125" style="233"/>
    <col min="7425" max="7426" width="2.6328125" style="233" customWidth="1"/>
    <col min="7427" max="7427" width="15.6328125" style="233" customWidth="1"/>
    <col min="7428" max="7428" width="2.6328125" style="233" customWidth="1"/>
    <col min="7429" max="7433" width="12.6328125" style="233" customWidth="1"/>
    <col min="7434" max="7680" width="10.6328125" style="233"/>
    <col min="7681" max="7682" width="2.6328125" style="233" customWidth="1"/>
    <col min="7683" max="7683" width="15.6328125" style="233" customWidth="1"/>
    <col min="7684" max="7684" width="2.6328125" style="233" customWidth="1"/>
    <col min="7685" max="7689" width="12.6328125" style="233" customWidth="1"/>
    <col min="7690" max="7936" width="10.6328125" style="233"/>
    <col min="7937" max="7938" width="2.6328125" style="233" customWidth="1"/>
    <col min="7939" max="7939" width="15.6328125" style="233" customWidth="1"/>
    <col min="7940" max="7940" width="2.6328125" style="233" customWidth="1"/>
    <col min="7941" max="7945" width="12.6328125" style="233" customWidth="1"/>
    <col min="7946" max="8192" width="10.6328125" style="233"/>
    <col min="8193" max="8194" width="2.6328125" style="233" customWidth="1"/>
    <col min="8195" max="8195" width="15.6328125" style="233" customWidth="1"/>
    <col min="8196" max="8196" width="2.6328125" style="233" customWidth="1"/>
    <col min="8197" max="8201" width="12.6328125" style="233" customWidth="1"/>
    <col min="8202" max="8448" width="10.6328125" style="233"/>
    <col min="8449" max="8450" width="2.6328125" style="233" customWidth="1"/>
    <col min="8451" max="8451" width="15.6328125" style="233" customWidth="1"/>
    <col min="8452" max="8452" width="2.6328125" style="233" customWidth="1"/>
    <col min="8453" max="8457" width="12.6328125" style="233" customWidth="1"/>
    <col min="8458" max="8704" width="10.6328125" style="233"/>
    <col min="8705" max="8706" width="2.6328125" style="233" customWidth="1"/>
    <col min="8707" max="8707" width="15.6328125" style="233" customWidth="1"/>
    <col min="8708" max="8708" width="2.6328125" style="233" customWidth="1"/>
    <col min="8709" max="8713" width="12.6328125" style="233" customWidth="1"/>
    <col min="8714" max="8960" width="10.6328125" style="233"/>
    <col min="8961" max="8962" width="2.6328125" style="233" customWidth="1"/>
    <col min="8963" max="8963" width="15.6328125" style="233" customWidth="1"/>
    <col min="8964" max="8964" width="2.6328125" style="233" customWidth="1"/>
    <col min="8965" max="8969" width="12.6328125" style="233" customWidth="1"/>
    <col min="8970" max="9216" width="10.6328125" style="233"/>
    <col min="9217" max="9218" width="2.6328125" style="233" customWidth="1"/>
    <col min="9219" max="9219" width="15.6328125" style="233" customWidth="1"/>
    <col min="9220" max="9220" width="2.6328125" style="233" customWidth="1"/>
    <col min="9221" max="9225" width="12.6328125" style="233" customWidth="1"/>
    <col min="9226" max="9472" width="10.6328125" style="233"/>
    <col min="9473" max="9474" width="2.6328125" style="233" customWidth="1"/>
    <col min="9475" max="9475" width="15.6328125" style="233" customWidth="1"/>
    <col min="9476" max="9476" width="2.6328125" style="233" customWidth="1"/>
    <col min="9477" max="9481" width="12.6328125" style="233" customWidth="1"/>
    <col min="9482" max="9728" width="10.6328125" style="233"/>
    <col min="9729" max="9730" width="2.6328125" style="233" customWidth="1"/>
    <col min="9731" max="9731" width="15.6328125" style="233" customWidth="1"/>
    <col min="9732" max="9732" width="2.6328125" style="233" customWidth="1"/>
    <col min="9733" max="9737" width="12.6328125" style="233" customWidth="1"/>
    <col min="9738" max="9984" width="10.6328125" style="233"/>
    <col min="9985" max="9986" width="2.6328125" style="233" customWidth="1"/>
    <col min="9987" max="9987" width="15.6328125" style="233" customWidth="1"/>
    <col min="9988" max="9988" width="2.6328125" style="233" customWidth="1"/>
    <col min="9989" max="9993" width="12.6328125" style="233" customWidth="1"/>
    <col min="9994" max="10240" width="10.6328125" style="233"/>
    <col min="10241" max="10242" width="2.6328125" style="233" customWidth="1"/>
    <col min="10243" max="10243" width="15.6328125" style="233" customWidth="1"/>
    <col min="10244" max="10244" width="2.6328125" style="233" customWidth="1"/>
    <col min="10245" max="10249" width="12.6328125" style="233" customWidth="1"/>
    <col min="10250" max="10496" width="10.6328125" style="233"/>
    <col min="10497" max="10498" width="2.6328125" style="233" customWidth="1"/>
    <col min="10499" max="10499" width="15.6328125" style="233" customWidth="1"/>
    <col min="10500" max="10500" width="2.6328125" style="233" customWidth="1"/>
    <col min="10501" max="10505" width="12.6328125" style="233" customWidth="1"/>
    <col min="10506" max="10752" width="10.6328125" style="233"/>
    <col min="10753" max="10754" width="2.6328125" style="233" customWidth="1"/>
    <col min="10755" max="10755" width="15.6328125" style="233" customWidth="1"/>
    <col min="10756" max="10756" width="2.6328125" style="233" customWidth="1"/>
    <col min="10757" max="10761" width="12.6328125" style="233" customWidth="1"/>
    <col min="10762" max="11008" width="10.6328125" style="233"/>
    <col min="11009" max="11010" width="2.6328125" style="233" customWidth="1"/>
    <col min="11011" max="11011" width="15.6328125" style="233" customWidth="1"/>
    <col min="11012" max="11012" width="2.6328125" style="233" customWidth="1"/>
    <col min="11013" max="11017" width="12.6328125" style="233" customWidth="1"/>
    <col min="11018" max="11264" width="10.6328125" style="233"/>
    <col min="11265" max="11266" width="2.6328125" style="233" customWidth="1"/>
    <col min="11267" max="11267" width="15.6328125" style="233" customWidth="1"/>
    <col min="11268" max="11268" width="2.6328125" style="233" customWidth="1"/>
    <col min="11269" max="11273" width="12.6328125" style="233" customWidth="1"/>
    <col min="11274" max="11520" width="10.6328125" style="233"/>
    <col min="11521" max="11522" width="2.6328125" style="233" customWidth="1"/>
    <col min="11523" max="11523" width="15.6328125" style="233" customWidth="1"/>
    <col min="11524" max="11524" width="2.6328125" style="233" customWidth="1"/>
    <col min="11525" max="11529" width="12.6328125" style="233" customWidth="1"/>
    <col min="11530" max="11776" width="10.6328125" style="233"/>
    <col min="11777" max="11778" width="2.6328125" style="233" customWidth="1"/>
    <col min="11779" max="11779" width="15.6328125" style="233" customWidth="1"/>
    <col min="11780" max="11780" width="2.6328125" style="233" customWidth="1"/>
    <col min="11781" max="11785" width="12.6328125" style="233" customWidth="1"/>
    <col min="11786" max="12032" width="10.6328125" style="233"/>
    <col min="12033" max="12034" width="2.6328125" style="233" customWidth="1"/>
    <col min="12035" max="12035" width="15.6328125" style="233" customWidth="1"/>
    <col min="12036" max="12036" width="2.6328125" style="233" customWidth="1"/>
    <col min="12037" max="12041" width="12.6328125" style="233" customWidth="1"/>
    <col min="12042" max="12288" width="10.6328125" style="233"/>
    <col min="12289" max="12290" width="2.6328125" style="233" customWidth="1"/>
    <col min="12291" max="12291" width="15.6328125" style="233" customWidth="1"/>
    <col min="12292" max="12292" width="2.6328125" style="233" customWidth="1"/>
    <col min="12293" max="12297" width="12.6328125" style="233" customWidth="1"/>
    <col min="12298" max="12544" width="10.6328125" style="233"/>
    <col min="12545" max="12546" width="2.6328125" style="233" customWidth="1"/>
    <col min="12547" max="12547" width="15.6328125" style="233" customWidth="1"/>
    <col min="12548" max="12548" width="2.6328125" style="233" customWidth="1"/>
    <col min="12549" max="12553" width="12.6328125" style="233" customWidth="1"/>
    <col min="12554" max="12800" width="10.6328125" style="233"/>
    <col min="12801" max="12802" width="2.6328125" style="233" customWidth="1"/>
    <col min="12803" max="12803" width="15.6328125" style="233" customWidth="1"/>
    <col min="12804" max="12804" width="2.6328125" style="233" customWidth="1"/>
    <col min="12805" max="12809" width="12.6328125" style="233" customWidth="1"/>
    <col min="12810" max="13056" width="10.6328125" style="233"/>
    <col min="13057" max="13058" width="2.6328125" style="233" customWidth="1"/>
    <col min="13059" max="13059" width="15.6328125" style="233" customWidth="1"/>
    <col min="13060" max="13060" width="2.6328125" style="233" customWidth="1"/>
    <col min="13061" max="13065" width="12.6328125" style="233" customWidth="1"/>
    <col min="13066" max="13312" width="10.6328125" style="233"/>
    <col min="13313" max="13314" width="2.6328125" style="233" customWidth="1"/>
    <col min="13315" max="13315" width="15.6328125" style="233" customWidth="1"/>
    <col min="13316" max="13316" width="2.6328125" style="233" customWidth="1"/>
    <col min="13317" max="13321" width="12.6328125" style="233" customWidth="1"/>
    <col min="13322" max="13568" width="10.6328125" style="233"/>
    <col min="13569" max="13570" width="2.6328125" style="233" customWidth="1"/>
    <col min="13571" max="13571" width="15.6328125" style="233" customWidth="1"/>
    <col min="13572" max="13572" width="2.6328125" style="233" customWidth="1"/>
    <col min="13573" max="13577" width="12.6328125" style="233" customWidth="1"/>
    <col min="13578" max="13824" width="10.6328125" style="233"/>
    <col min="13825" max="13826" width="2.6328125" style="233" customWidth="1"/>
    <col min="13827" max="13827" width="15.6328125" style="233" customWidth="1"/>
    <col min="13828" max="13828" width="2.6328125" style="233" customWidth="1"/>
    <col min="13829" max="13833" width="12.6328125" style="233" customWidth="1"/>
    <col min="13834" max="14080" width="10.6328125" style="233"/>
    <col min="14081" max="14082" width="2.6328125" style="233" customWidth="1"/>
    <col min="14083" max="14083" width="15.6328125" style="233" customWidth="1"/>
    <col min="14084" max="14084" width="2.6328125" style="233" customWidth="1"/>
    <col min="14085" max="14089" width="12.6328125" style="233" customWidth="1"/>
    <col min="14090" max="14336" width="10.6328125" style="233"/>
    <col min="14337" max="14338" width="2.6328125" style="233" customWidth="1"/>
    <col min="14339" max="14339" width="15.6328125" style="233" customWidth="1"/>
    <col min="14340" max="14340" width="2.6328125" style="233" customWidth="1"/>
    <col min="14341" max="14345" width="12.6328125" style="233" customWidth="1"/>
    <col min="14346" max="14592" width="10.6328125" style="233"/>
    <col min="14593" max="14594" width="2.6328125" style="233" customWidth="1"/>
    <col min="14595" max="14595" width="15.6328125" style="233" customWidth="1"/>
    <col min="14596" max="14596" width="2.6328125" style="233" customWidth="1"/>
    <col min="14597" max="14601" width="12.6328125" style="233" customWidth="1"/>
    <col min="14602" max="14848" width="10.6328125" style="233"/>
    <col min="14849" max="14850" width="2.6328125" style="233" customWidth="1"/>
    <col min="14851" max="14851" width="15.6328125" style="233" customWidth="1"/>
    <col min="14852" max="14852" width="2.6328125" style="233" customWidth="1"/>
    <col min="14853" max="14857" width="12.6328125" style="233" customWidth="1"/>
    <col min="14858" max="15104" width="10.6328125" style="233"/>
    <col min="15105" max="15106" width="2.6328125" style="233" customWidth="1"/>
    <col min="15107" max="15107" width="15.6328125" style="233" customWidth="1"/>
    <col min="15108" max="15108" width="2.6328125" style="233" customWidth="1"/>
    <col min="15109" max="15113" width="12.6328125" style="233" customWidth="1"/>
    <col min="15114" max="15360" width="10.6328125" style="233"/>
    <col min="15361" max="15362" width="2.6328125" style="233" customWidth="1"/>
    <col min="15363" max="15363" width="15.6328125" style="233" customWidth="1"/>
    <col min="15364" max="15364" width="2.6328125" style="233" customWidth="1"/>
    <col min="15365" max="15369" width="12.6328125" style="233" customWidth="1"/>
    <col min="15370" max="15616" width="10.6328125" style="233"/>
    <col min="15617" max="15618" width="2.6328125" style="233" customWidth="1"/>
    <col min="15619" max="15619" width="15.6328125" style="233" customWidth="1"/>
    <col min="15620" max="15620" width="2.6328125" style="233" customWidth="1"/>
    <col min="15621" max="15625" width="12.6328125" style="233" customWidth="1"/>
    <col min="15626" max="15872" width="10.6328125" style="233"/>
    <col min="15873" max="15874" width="2.6328125" style="233" customWidth="1"/>
    <col min="15875" max="15875" width="15.6328125" style="233" customWidth="1"/>
    <col min="15876" max="15876" width="2.6328125" style="233" customWidth="1"/>
    <col min="15877" max="15881" width="12.6328125" style="233" customWidth="1"/>
    <col min="15882" max="16128" width="10.6328125" style="233"/>
    <col min="16129" max="16130" width="2.6328125" style="233" customWidth="1"/>
    <col min="16131" max="16131" width="15.6328125" style="233" customWidth="1"/>
    <col min="16132" max="16132" width="2.6328125" style="233" customWidth="1"/>
    <col min="16133" max="16137" width="12.6328125" style="233" customWidth="1"/>
    <col min="16138" max="16384" width="10.6328125" style="233"/>
  </cols>
  <sheetData>
    <row r="1" spans="1:24" ht="20.149999999999999" customHeight="1" x14ac:dyDescent="0.2">
      <c r="A1" s="253" t="s">
        <v>317</v>
      </c>
      <c r="B1" s="10"/>
      <c r="C1" s="254" t="s">
        <v>134</v>
      </c>
      <c r="D1" s="196"/>
    </row>
    <row r="2" spans="1:24" ht="20.149999999999999" customHeight="1" x14ac:dyDescent="0.2">
      <c r="A2" s="1"/>
      <c r="B2" s="1"/>
      <c r="C2" s="1"/>
      <c r="D2" s="1"/>
      <c r="E2" s="1"/>
      <c r="F2" s="1"/>
      <c r="G2" s="13"/>
      <c r="H2" s="13"/>
      <c r="I2" s="13" t="s">
        <v>206</v>
      </c>
    </row>
    <row r="3" spans="1:24" ht="30" customHeight="1" x14ac:dyDescent="0.2">
      <c r="A3" s="900" t="s">
        <v>318</v>
      </c>
      <c r="B3" s="901"/>
      <c r="C3" s="901"/>
      <c r="D3" s="901"/>
      <c r="E3" s="255" t="s">
        <v>225</v>
      </c>
      <c r="F3" s="256" t="s">
        <v>335</v>
      </c>
      <c r="G3" s="257" t="s">
        <v>290</v>
      </c>
      <c r="H3" s="257" t="s">
        <v>311</v>
      </c>
      <c r="I3" s="310" t="s">
        <v>332</v>
      </c>
      <c r="J3" s="201"/>
      <c r="K3" s="199"/>
      <c r="L3" s="199"/>
      <c r="M3" s="199"/>
      <c r="N3" s="199"/>
      <c r="O3" s="199"/>
      <c r="P3" s="199"/>
      <c r="R3" s="202"/>
      <c r="U3" s="202"/>
      <c r="X3" s="199"/>
    </row>
    <row r="4" spans="1:24" ht="20.149999999999999" customHeight="1" x14ac:dyDescent="0.2">
      <c r="A4" s="55"/>
      <c r="B4" s="903" t="s">
        <v>129</v>
      </c>
      <c r="C4" s="903"/>
      <c r="D4" s="377"/>
      <c r="E4" s="378">
        <v>5049099</v>
      </c>
      <c r="F4" s="351">
        <v>5079792</v>
      </c>
      <c r="G4" s="351">
        <v>4726867</v>
      </c>
      <c r="H4" s="351">
        <v>5038393</v>
      </c>
      <c r="I4" s="379">
        <v>5293374</v>
      </c>
      <c r="K4" s="212"/>
      <c r="L4" s="212"/>
      <c r="M4" s="208"/>
      <c r="N4" s="208"/>
      <c r="O4" s="208"/>
      <c r="P4" s="213"/>
      <c r="Q4" s="203"/>
      <c r="R4" s="203"/>
      <c r="S4" s="204"/>
      <c r="T4" s="204"/>
      <c r="U4" s="214"/>
      <c r="X4" s="211"/>
    </row>
    <row r="5" spans="1:24" ht="20.149999999999999" customHeight="1" x14ac:dyDescent="0.2">
      <c r="A5" s="55"/>
      <c r="B5" s="902" t="s">
        <v>135</v>
      </c>
      <c r="C5" s="550"/>
      <c r="D5" s="329"/>
      <c r="E5" s="331">
        <v>943508</v>
      </c>
      <c r="F5" s="330">
        <v>904454</v>
      </c>
      <c r="G5" s="330">
        <v>810211</v>
      </c>
      <c r="H5" s="330">
        <v>803715</v>
      </c>
      <c r="I5" s="167">
        <v>812938</v>
      </c>
      <c r="K5" s="199"/>
      <c r="L5" s="199"/>
      <c r="M5" s="202"/>
      <c r="N5" s="202"/>
      <c r="O5" s="202"/>
      <c r="P5" s="202"/>
      <c r="Q5" s="203"/>
      <c r="R5" s="203"/>
      <c r="S5" s="204"/>
      <c r="T5" s="204"/>
      <c r="U5" s="205"/>
      <c r="X5" s="203"/>
    </row>
    <row r="6" spans="1:24" ht="20.149999999999999" customHeight="1" x14ac:dyDescent="0.2">
      <c r="A6" s="77"/>
      <c r="B6" s="258"/>
      <c r="C6" s="259" t="s">
        <v>136</v>
      </c>
      <c r="D6" s="18"/>
      <c r="E6" s="331">
        <v>27391</v>
      </c>
      <c r="F6" s="330">
        <v>14517</v>
      </c>
      <c r="G6" s="330">
        <v>0</v>
      </c>
      <c r="H6" s="330">
        <v>0</v>
      </c>
      <c r="I6" s="167">
        <v>0</v>
      </c>
      <c r="K6" s="202"/>
      <c r="L6" s="202"/>
      <c r="M6" s="208"/>
      <c r="N6" s="209"/>
      <c r="O6" s="208"/>
      <c r="P6" s="209"/>
      <c r="Q6" s="203"/>
      <c r="R6" s="203"/>
      <c r="S6" s="204"/>
      <c r="T6" s="204"/>
      <c r="U6" s="210"/>
      <c r="X6" s="211"/>
    </row>
    <row r="7" spans="1:24" ht="20.149999999999999" customHeight="1" x14ac:dyDescent="0.2">
      <c r="A7" s="55"/>
      <c r="B7" s="903" t="s">
        <v>137</v>
      </c>
      <c r="C7" s="575"/>
      <c r="D7" s="18"/>
      <c r="E7" s="331">
        <v>3583</v>
      </c>
      <c r="F7" s="330">
        <v>3057</v>
      </c>
      <c r="G7" s="330">
        <v>1</v>
      </c>
      <c r="H7" s="330">
        <v>0</v>
      </c>
      <c r="I7" s="167">
        <v>120</v>
      </c>
      <c r="K7" s="212"/>
      <c r="L7" s="212"/>
      <c r="M7" s="208"/>
      <c r="N7" s="208"/>
      <c r="O7" s="208"/>
      <c r="P7" s="213"/>
      <c r="Q7" s="203"/>
      <c r="R7" s="203"/>
      <c r="S7" s="204"/>
      <c r="T7" s="204"/>
      <c r="U7" s="214"/>
      <c r="X7" s="211"/>
    </row>
    <row r="8" spans="1:24" ht="20.149999999999999" customHeight="1" x14ac:dyDescent="0.2">
      <c r="A8" s="77"/>
      <c r="B8" s="258"/>
      <c r="C8" s="259" t="s">
        <v>136</v>
      </c>
      <c r="D8" s="18"/>
      <c r="E8" s="331">
        <v>0</v>
      </c>
      <c r="F8" s="330">
        <v>0</v>
      </c>
      <c r="G8" s="330">
        <v>0</v>
      </c>
      <c r="H8" s="330">
        <v>0</v>
      </c>
      <c r="I8" s="167">
        <v>0</v>
      </c>
      <c r="K8" s="212"/>
      <c r="L8" s="212"/>
      <c r="M8" s="208"/>
      <c r="N8" s="208"/>
      <c r="O8" s="208"/>
      <c r="P8" s="213"/>
      <c r="Q8" s="215"/>
      <c r="R8" s="215"/>
      <c r="S8" s="204"/>
      <c r="T8" s="204"/>
      <c r="U8" s="216"/>
      <c r="X8" s="217"/>
    </row>
    <row r="9" spans="1:24" ht="20.149999999999999" customHeight="1" x14ac:dyDescent="0.2">
      <c r="A9" s="55"/>
      <c r="B9" s="903" t="s">
        <v>138</v>
      </c>
      <c r="C9" s="575"/>
      <c r="D9" s="18"/>
      <c r="E9" s="331">
        <v>4549</v>
      </c>
      <c r="F9" s="330">
        <v>4828</v>
      </c>
      <c r="G9" s="330">
        <v>5383</v>
      </c>
      <c r="H9" s="330">
        <v>4692</v>
      </c>
      <c r="I9" s="167">
        <v>4918</v>
      </c>
      <c r="K9" s="212"/>
      <c r="L9" s="212"/>
      <c r="M9" s="208"/>
      <c r="N9" s="208"/>
      <c r="O9" s="208"/>
      <c r="P9" s="213"/>
      <c r="Q9" s="215"/>
      <c r="R9" s="215"/>
      <c r="S9" s="204"/>
      <c r="T9" s="204"/>
      <c r="U9" s="219"/>
      <c r="X9" s="217"/>
    </row>
    <row r="10" spans="1:24" ht="20.149999999999999" customHeight="1" x14ac:dyDescent="0.2">
      <c r="A10" s="299"/>
      <c r="B10" s="380"/>
      <c r="C10" s="381" t="s">
        <v>136</v>
      </c>
      <c r="D10" s="260"/>
      <c r="E10" s="328">
        <v>79</v>
      </c>
      <c r="F10" s="327">
        <v>257</v>
      </c>
      <c r="G10" s="327">
        <v>0</v>
      </c>
      <c r="H10" s="327">
        <v>0</v>
      </c>
      <c r="I10" s="302">
        <v>0</v>
      </c>
      <c r="K10" s="212"/>
      <c r="L10" s="212"/>
      <c r="M10" s="208"/>
      <c r="N10" s="208"/>
      <c r="O10" s="208"/>
      <c r="P10" s="213"/>
      <c r="Q10" s="203"/>
      <c r="R10" s="203"/>
      <c r="S10" s="204"/>
      <c r="T10" s="204"/>
      <c r="U10" s="210"/>
      <c r="X10" s="211"/>
    </row>
    <row r="11" spans="1:24" ht="20.149999999999999" customHeight="1" x14ac:dyDescent="0.2">
      <c r="A11" s="619" t="s">
        <v>207</v>
      </c>
      <c r="B11" s="619"/>
      <c r="C11" s="619"/>
      <c r="D11" s="619"/>
      <c r="E11" s="619"/>
      <c r="F11" s="619"/>
      <c r="G11" s="619"/>
      <c r="H11" s="1"/>
      <c r="I11" s="1"/>
      <c r="L11" s="203"/>
      <c r="M11" s="203"/>
      <c r="N11" s="203"/>
      <c r="O11" s="203"/>
      <c r="P11" s="203"/>
      <c r="Q11" s="215"/>
      <c r="R11" s="215"/>
      <c r="S11" s="204"/>
      <c r="T11" s="204"/>
      <c r="U11" s="219"/>
      <c r="X11" s="217"/>
    </row>
    <row r="12" spans="1:24" ht="20.149999999999999" customHeight="1" x14ac:dyDescent="0.2">
      <c r="A12" s="904"/>
      <c r="B12" s="904"/>
      <c r="C12" s="904"/>
      <c r="D12" s="904"/>
      <c r="E12" s="904"/>
      <c r="F12" s="904"/>
      <c r="G12" s="904"/>
      <c r="H12" s="904"/>
      <c r="I12" s="904"/>
      <c r="K12" s="199"/>
      <c r="L12" s="199"/>
      <c r="M12" s="199"/>
      <c r="N12" s="199"/>
      <c r="O12" s="199"/>
      <c r="P12" s="199"/>
      <c r="Q12" s="203"/>
      <c r="R12" s="203"/>
      <c r="S12" s="203"/>
      <c r="T12" s="203"/>
      <c r="U12" s="203"/>
      <c r="V12" s="203"/>
      <c r="W12" s="203"/>
      <c r="X12" s="203"/>
    </row>
    <row r="13" spans="1:24" ht="20.149999999999999" customHeight="1" x14ac:dyDescent="0.2">
      <c r="B13" s="261"/>
      <c r="C13" s="261"/>
      <c r="D13" s="261"/>
      <c r="E13" s="208"/>
      <c r="F13" s="208"/>
      <c r="G13" s="213"/>
      <c r="H13" s="213"/>
      <c r="I13" s="213"/>
      <c r="K13" s="199"/>
      <c r="L13" s="199"/>
      <c r="M13" s="202"/>
      <c r="N13" s="202"/>
      <c r="O13" s="202"/>
      <c r="P13" s="202"/>
      <c r="Q13" s="203"/>
      <c r="R13" s="203"/>
      <c r="S13" s="203"/>
      <c r="T13" s="203"/>
      <c r="U13" s="203"/>
      <c r="V13" s="203"/>
      <c r="W13" s="203"/>
      <c r="X13" s="203"/>
    </row>
    <row r="14" spans="1:24" ht="20.149999999999999" customHeight="1" x14ac:dyDescent="0.2">
      <c r="A14" s="262" t="s">
        <v>362</v>
      </c>
      <c r="B14" s="10"/>
      <c r="C14" s="254" t="s">
        <v>363</v>
      </c>
      <c r="D14" s="212"/>
      <c r="E14" s="208"/>
      <c r="F14" s="263"/>
      <c r="G14" s="213"/>
      <c r="H14" s="213"/>
      <c r="I14" s="213"/>
      <c r="K14" s="212"/>
      <c r="L14"/>
      <c r="M14" s="208"/>
      <c r="N14" s="209"/>
      <c r="O14" s="208"/>
      <c r="P14" s="209"/>
      <c r="Q14" s="222"/>
      <c r="R14" s="222"/>
      <c r="S14" s="222"/>
      <c r="T14" s="222"/>
      <c r="U14" s="222"/>
      <c r="V14" s="222"/>
      <c r="W14" s="222"/>
      <c r="X14" s="222"/>
    </row>
    <row r="15" spans="1:24" ht="20.149999999999999" customHeight="1" x14ac:dyDescent="0.2">
      <c r="A15" s="1"/>
      <c r="B15" s="21"/>
      <c r="C15" s="21"/>
      <c r="D15" s="21"/>
      <c r="E15" s="223"/>
      <c r="F15" s="223"/>
      <c r="G15" s="13"/>
      <c r="H15" s="13"/>
      <c r="I15" s="13" t="s">
        <v>156</v>
      </c>
      <c r="K15" s="212"/>
      <c r="L15" s="212"/>
      <c r="M15" s="208"/>
      <c r="N15" s="208"/>
      <c r="O15" s="208"/>
      <c r="P15" s="213"/>
      <c r="Q15" s="203"/>
      <c r="R15" s="203"/>
      <c r="S15" s="203"/>
      <c r="T15" s="203"/>
      <c r="U15" s="203"/>
      <c r="V15" s="203"/>
      <c r="W15" s="203"/>
      <c r="X15" s="203"/>
    </row>
    <row r="16" spans="1:24" ht="30" customHeight="1" x14ac:dyDescent="0.2">
      <c r="A16" s="900" t="s">
        <v>364</v>
      </c>
      <c r="B16" s="901"/>
      <c r="C16" s="901"/>
      <c r="D16" s="901"/>
      <c r="E16" s="255" t="s">
        <v>225</v>
      </c>
      <c r="F16" s="255" t="s">
        <v>335</v>
      </c>
      <c r="G16" s="256" t="s">
        <v>291</v>
      </c>
      <c r="H16" s="257" t="s">
        <v>319</v>
      </c>
      <c r="I16" s="310" t="s">
        <v>336</v>
      </c>
      <c r="J16" s="201"/>
      <c r="K16" s="199"/>
      <c r="L16" s="199"/>
      <c r="M16" s="199"/>
      <c r="N16" s="199"/>
      <c r="O16" s="199"/>
      <c r="P16" s="199"/>
      <c r="R16" s="202"/>
      <c r="U16" s="202"/>
      <c r="X16" s="199"/>
    </row>
    <row r="17" spans="1:25" ht="20.149999999999999" customHeight="1" x14ac:dyDescent="0.2">
      <c r="A17" s="55"/>
      <c r="B17" s="902" t="s">
        <v>129</v>
      </c>
      <c r="C17" s="902"/>
      <c r="D17" s="382"/>
      <c r="E17" s="32">
        <v>68761</v>
      </c>
      <c r="F17" s="378">
        <v>79582</v>
      </c>
      <c r="G17" s="351">
        <v>72596</v>
      </c>
      <c r="H17" s="351">
        <v>56171</v>
      </c>
      <c r="I17" s="379">
        <v>53968</v>
      </c>
      <c r="K17" s="199"/>
      <c r="L17" s="199"/>
      <c r="M17" s="202"/>
      <c r="N17" s="202"/>
      <c r="O17" s="202"/>
      <c r="P17" s="202"/>
      <c r="Q17" s="203"/>
      <c r="R17" s="203"/>
      <c r="S17" s="203"/>
      <c r="T17" s="203"/>
      <c r="U17" s="203"/>
      <c r="V17" s="203"/>
      <c r="W17" s="203"/>
      <c r="X17" s="203"/>
    </row>
    <row r="18" spans="1:25" ht="20.149999999999999" customHeight="1" x14ac:dyDescent="0.2">
      <c r="A18" s="16"/>
      <c r="B18" s="550" t="s">
        <v>96</v>
      </c>
      <c r="C18" s="550"/>
      <c r="D18" s="119"/>
      <c r="E18" s="27">
        <v>5</v>
      </c>
      <c r="F18" s="331">
        <v>5</v>
      </c>
      <c r="G18" s="330">
        <v>5</v>
      </c>
      <c r="H18" s="330">
        <v>5</v>
      </c>
      <c r="I18" s="167">
        <v>5</v>
      </c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</row>
    <row r="19" spans="1:25" ht="20.149999999999999" customHeight="1" x14ac:dyDescent="0.2">
      <c r="A19" s="20"/>
      <c r="B19" s="905" t="s">
        <v>139</v>
      </c>
      <c r="C19" s="905"/>
      <c r="D19" s="264"/>
      <c r="E19" s="43">
        <v>6876319</v>
      </c>
      <c r="F19" s="328">
        <v>7958504</v>
      </c>
      <c r="G19" s="327">
        <v>7259824</v>
      </c>
      <c r="H19" s="327">
        <v>5617634</v>
      </c>
      <c r="I19" s="302">
        <v>5397018</v>
      </c>
      <c r="K19" s="199"/>
      <c r="L19" s="199"/>
      <c r="M19" s="199"/>
      <c r="N19" s="199"/>
      <c r="O19" s="199"/>
      <c r="P19" s="199"/>
      <c r="Q19" s="203"/>
      <c r="R19" s="203"/>
      <c r="S19" s="203"/>
      <c r="T19" s="203"/>
      <c r="U19" s="203"/>
      <c r="V19" s="203"/>
      <c r="W19" s="203"/>
      <c r="X19" s="203"/>
    </row>
    <row r="20" spans="1:25" ht="20.149999999999999" customHeight="1" x14ac:dyDescent="0.2">
      <c r="A20" s="424" t="s">
        <v>306</v>
      </c>
      <c r="B20" s="424"/>
      <c r="C20" s="424"/>
      <c r="D20" s="424"/>
      <c r="E20" s="424"/>
      <c r="F20" s="424"/>
      <c r="G20" s="424"/>
      <c r="H20" s="297"/>
      <c r="I20" s="297"/>
      <c r="K20" s="202"/>
      <c r="L20" s="202"/>
      <c r="M20" s="208"/>
      <c r="N20" s="209"/>
      <c r="O20" s="208"/>
      <c r="P20" s="209"/>
      <c r="Q20" s="203"/>
      <c r="R20" s="203"/>
      <c r="S20" s="203"/>
      <c r="T20" s="203"/>
      <c r="U20" s="203"/>
      <c r="V20" s="203"/>
      <c r="W20" s="203"/>
      <c r="X20" s="203"/>
    </row>
    <row r="21" spans="1:25" ht="20.149999999999999" customHeight="1" x14ac:dyDescent="0.2">
      <c r="A21" s="201"/>
      <c r="B21" s="201"/>
      <c r="C21" s="201"/>
      <c r="D21" s="201"/>
      <c r="E21" s="201"/>
      <c r="F21" s="201"/>
      <c r="G21" s="201"/>
      <c r="H21" s="201"/>
      <c r="I21" s="201"/>
      <c r="K21" s="212"/>
      <c r="L21" s="212"/>
      <c r="M21" s="208"/>
      <c r="N21" s="208"/>
      <c r="O21" s="208"/>
      <c r="P21" s="213"/>
      <c r="Q21" s="203"/>
      <c r="R21" s="203"/>
      <c r="S21" s="203"/>
      <c r="T21" s="203"/>
      <c r="U21" s="203"/>
      <c r="V21" s="203"/>
      <c r="W21" s="203"/>
      <c r="X21" s="203"/>
    </row>
    <row r="22" spans="1:25" ht="20.149999999999999" customHeight="1" x14ac:dyDescent="0.2">
      <c r="B22" s="265"/>
      <c r="C22" s="265"/>
      <c r="D22" s="265"/>
      <c r="E22" s="266"/>
      <c r="F22" s="267"/>
      <c r="G22" s="209"/>
      <c r="H22" s="209"/>
      <c r="I22" s="209"/>
      <c r="K22" s="202"/>
      <c r="L22" s="202"/>
      <c r="M22" s="208"/>
      <c r="N22" s="208"/>
      <c r="O22" s="208"/>
      <c r="P22" s="213"/>
      <c r="Q22" s="203"/>
      <c r="R22" s="203"/>
      <c r="S22" s="203"/>
      <c r="T22" s="203"/>
      <c r="U22" s="203"/>
      <c r="V22" s="203"/>
      <c r="W22" s="203"/>
      <c r="X22" s="203"/>
    </row>
    <row r="23" spans="1:25" ht="20.149999999999999" customHeight="1" x14ac:dyDescent="0.2">
      <c r="A23" s="253" t="s">
        <v>229</v>
      </c>
      <c r="B23" s="10"/>
      <c r="C23" s="268" t="s">
        <v>230</v>
      </c>
      <c r="D23" s="265"/>
      <c r="E23" s="266"/>
      <c r="F23" s="267"/>
      <c r="G23" s="229"/>
      <c r="H23" s="229"/>
      <c r="I23" s="229"/>
      <c r="M23" s="139"/>
      <c r="N23" s="139"/>
      <c r="O23" s="139"/>
      <c r="P23" s="139"/>
      <c r="Q23" s="203"/>
      <c r="R23" s="203"/>
      <c r="S23" s="203"/>
      <c r="T23" s="203"/>
      <c r="U23" s="203"/>
      <c r="V23" s="203"/>
      <c r="W23" s="203"/>
      <c r="X23" s="203"/>
    </row>
    <row r="24" spans="1:25" ht="20.149999999999999" customHeight="1" x14ac:dyDescent="0.2">
      <c r="A24" s="1"/>
      <c r="B24" s="21"/>
      <c r="C24" s="21"/>
      <c r="D24" s="21"/>
      <c r="E24" s="223"/>
      <c r="F24" s="223"/>
      <c r="G24" s="13"/>
      <c r="H24" s="13"/>
      <c r="I24" s="13" t="s">
        <v>208</v>
      </c>
      <c r="K24" s="212"/>
      <c r="L24" s="212"/>
      <c r="M24" s="208"/>
      <c r="N24" s="208"/>
      <c r="O24" s="208"/>
      <c r="P24" s="213"/>
      <c r="Q24" s="203"/>
      <c r="R24" s="203"/>
      <c r="S24" s="203"/>
      <c r="T24" s="203"/>
      <c r="U24" s="203"/>
      <c r="V24" s="203"/>
      <c r="W24" s="203"/>
      <c r="X24" s="203"/>
    </row>
    <row r="25" spans="1:25" ht="30" customHeight="1" x14ac:dyDescent="0.2">
      <c r="A25" s="900" t="s">
        <v>231</v>
      </c>
      <c r="B25" s="901"/>
      <c r="C25" s="901"/>
      <c r="D25" s="901"/>
      <c r="E25" s="255" t="s">
        <v>225</v>
      </c>
      <c r="F25" s="255" t="s">
        <v>337</v>
      </c>
      <c r="G25" s="256" t="s">
        <v>291</v>
      </c>
      <c r="H25" s="257" t="s">
        <v>319</v>
      </c>
      <c r="I25" s="310" t="s">
        <v>336</v>
      </c>
      <c r="J25" s="201"/>
      <c r="K25" s="199"/>
      <c r="L25" s="199"/>
      <c r="M25" s="199"/>
      <c r="N25" s="199"/>
      <c r="O25" s="199"/>
      <c r="P25" s="199"/>
      <c r="R25" s="202"/>
      <c r="U25" s="202"/>
      <c r="X25" s="199"/>
    </row>
    <row r="26" spans="1:25" ht="20.149999999999999" customHeight="1" x14ac:dyDescent="0.2">
      <c r="A26" s="55"/>
      <c r="B26" s="903" t="s">
        <v>129</v>
      </c>
      <c r="C26" s="903"/>
      <c r="D26" s="377"/>
      <c r="E26" s="32">
        <v>23430</v>
      </c>
      <c r="F26" s="378">
        <v>23561</v>
      </c>
      <c r="G26" s="351">
        <v>12647</v>
      </c>
      <c r="H26" s="351">
        <v>19492</v>
      </c>
      <c r="I26" s="379">
        <v>28333</v>
      </c>
      <c r="K26" s="202"/>
      <c r="L26" s="202"/>
      <c r="M26" s="208"/>
      <c r="N26" s="209"/>
      <c r="O26" s="208"/>
      <c r="P26" s="209"/>
    </row>
    <row r="27" spans="1:25" ht="20.149999999999999" customHeight="1" x14ac:dyDescent="0.2">
      <c r="A27" s="20"/>
      <c r="B27" s="574" t="s">
        <v>140</v>
      </c>
      <c r="C27" s="574"/>
      <c r="D27" s="326"/>
      <c r="E27" s="43">
        <v>156201</v>
      </c>
      <c r="F27" s="328">
        <v>157076</v>
      </c>
      <c r="G27" s="327">
        <v>84315</v>
      </c>
      <c r="H27" s="327">
        <v>129943</v>
      </c>
      <c r="I27" s="302">
        <v>188884</v>
      </c>
      <c r="J27" s="227"/>
      <c r="K27" s="199"/>
      <c r="L27" s="199"/>
      <c r="M27" s="202"/>
      <c r="N27" s="202"/>
      <c r="O27" s="202"/>
      <c r="P27" s="202"/>
      <c r="Q27" s="227"/>
      <c r="R27" s="227"/>
      <c r="S27" s="227"/>
      <c r="T27" s="227"/>
      <c r="U27" s="227"/>
      <c r="V27" s="227"/>
      <c r="W27" s="227"/>
      <c r="X27" s="227"/>
      <c r="Y27" s="227"/>
    </row>
    <row r="28" spans="1:25" ht="19.5" customHeight="1" x14ac:dyDescent="0.2">
      <c r="A28" s="424" t="s">
        <v>365</v>
      </c>
      <c r="B28" s="424"/>
      <c r="C28" s="424"/>
      <c r="D28" s="424"/>
      <c r="E28" s="424"/>
      <c r="F28" s="424"/>
      <c r="G28" s="424"/>
      <c r="H28" s="51"/>
      <c r="I28" s="51"/>
      <c r="K28" s="212"/>
      <c r="L28" s="212"/>
      <c r="M28" s="208"/>
      <c r="N28" s="208"/>
      <c r="O28" s="208"/>
      <c r="P28" s="213"/>
    </row>
    <row r="29" spans="1:25" ht="20.149999999999999" customHeight="1" x14ac:dyDescent="0.2">
      <c r="A29" s="1"/>
      <c r="B29" s="1"/>
      <c r="C29" s="1"/>
      <c r="D29" s="1"/>
      <c r="E29" s="1"/>
      <c r="F29" s="1"/>
      <c r="G29" s="1"/>
      <c r="H29" s="1"/>
      <c r="I29" s="1"/>
      <c r="K29" s="202"/>
      <c r="L29" s="202"/>
      <c r="M29" s="208"/>
      <c r="N29" s="208"/>
      <c r="O29" s="208"/>
      <c r="P29" s="213"/>
    </row>
    <row r="30" spans="1:25" ht="20.149999999999999" customHeight="1" x14ac:dyDescent="0.2">
      <c r="A30" s="1"/>
      <c r="B30" s="1"/>
      <c r="C30" s="45"/>
      <c r="D30" s="45"/>
      <c r="E30" s="220"/>
      <c r="F30" s="220"/>
      <c r="G30" s="269"/>
      <c r="H30" s="269"/>
      <c r="I30" s="269"/>
      <c r="L30" s="228"/>
      <c r="O30" s="211"/>
      <c r="P30" s="211"/>
    </row>
    <row r="31" spans="1:25" s="198" customFormat="1" ht="20.149999999999999" customHeight="1" x14ac:dyDescent="0.2">
      <c r="C31" s="212"/>
      <c r="D31" s="212"/>
      <c r="E31" s="208"/>
      <c r="F31" s="208"/>
      <c r="G31" s="213"/>
      <c r="H31" s="213"/>
      <c r="I31" s="213"/>
      <c r="K31" s="199"/>
      <c r="L31" s="199"/>
      <c r="M31" s="199"/>
      <c r="N31" s="199"/>
      <c r="O31" s="199"/>
      <c r="P31" s="199"/>
      <c r="U31" s="229"/>
      <c r="V31" s="229"/>
      <c r="W31" s="229"/>
      <c r="X31" s="229"/>
      <c r="Y31" s="229"/>
    </row>
    <row r="32" spans="1:25" ht="20.149999999999999" customHeight="1" x14ac:dyDescent="0.2">
      <c r="C32" s="212"/>
      <c r="D32" s="212"/>
      <c r="E32" s="208"/>
      <c r="F32" s="208"/>
      <c r="G32" s="213"/>
      <c r="H32" s="213"/>
      <c r="I32" s="213"/>
      <c r="J32" s="201"/>
      <c r="K32" s="199"/>
      <c r="L32" s="199"/>
      <c r="M32" s="202"/>
      <c r="N32" s="202"/>
      <c r="O32" s="202"/>
      <c r="P32" s="202"/>
      <c r="R32" s="202"/>
      <c r="U32" s="202"/>
      <c r="X32" s="199"/>
    </row>
    <row r="33" spans="3:24" ht="20.149999999999999" customHeight="1" x14ac:dyDescent="0.2">
      <c r="C33" s="212"/>
      <c r="D33" s="212"/>
      <c r="E33" s="208"/>
      <c r="F33" s="208"/>
      <c r="G33" s="213"/>
      <c r="H33" s="213"/>
      <c r="I33" s="213"/>
      <c r="K33" s="202"/>
      <c r="L33" s="202"/>
      <c r="M33" s="208"/>
      <c r="N33" s="230"/>
      <c r="O33" s="208"/>
      <c r="P33" s="230"/>
      <c r="Q33" s="211"/>
      <c r="R33" s="211"/>
      <c r="S33" s="211"/>
      <c r="T33" s="211"/>
      <c r="U33" s="211"/>
      <c r="X33" s="228"/>
    </row>
    <row r="34" spans="3:24" ht="20.149999999999999" customHeight="1" x14ac:dyDescent="0.2">
      <c r="C34" s="212"/>
      <c r="D34" s="212"/>
      <c r="E34" s="232"/>
      <c r="F34" s="232"/>
      <c r="G34" s="213"/>
      <c r="H34" s="213"/>
      <c r="I34" s="213"/>
      <c r="K34" s="212"/>
      <c r="L34" s="212"/>
      <c r="M34" s="208"/>
      <c r="N34" s="208"/>
      <c r="O34" s="208"/>
      <c r="P34" s="213"/>
      <c r="Q34" s="211"/>
      <c r="R34" s="211"/>
      <c r="S34" s="211"/>
      <c r="T34" s="211"/>
      <c r="U34" s="211"/>
      <c r="X34" s="228"/>
    </row>
    <row r="35" spans="3:24" ht="20.149999999999999" customHeight="1" x14ac:dyDescent="0.2">
      <c r="C35" s="202"/>
      <c r="D35" s="202"/>
      <c r="E35" s="208"/>
      <c r="F35" s="208"/>
      <c r="G35" s="213"/>
      <c r="H35" s="213"/>
      <c r="I35" s="213"/>
      <c r="K35" s="202"/>
      <c r="L35" s="202"/>
      <c r="M35" s="208"/>
      <c r="N35" s="208"/>
      <c r="O35" s="208"/>
      <c r="P35" s="213"/>
      <c r="Q35" s="211"/>
      <c r="R35" s="211"/>
      <c r="S35" s="211"/>
      <c r="T35" s="211"/>
      <c r="U35" s="211"/>
      <c r="X35" s="228"/>
    </row>
    <row r="36" spans="3:24" ht="20.149999999999999" customHeight="1" x14ac:dyDescent="0.2">
      <c r="F36" s="202"/>
      <c r="G36" s="202"/>
      <c r="H36" s="202"/>
      <c r="I36" s="202"/>
      <c r="Q36" s="211"/>
      <c r="R36" s="211"/>
      <c r="S36" s="211"/>
      <c r="T36" s="211"/>
      <c r="U36" s="211"/>
      <c r="X36" s="228"/>
    </row>
    <row r="37" spans="3:24" ht="20.149999999999999" customHeight="1" x14ac:dyDescent="0.2">
      <c r="F37" s="202"/>
      <c r="G37" s="202"/>
      <c r="H37" s="202"/>
      <c r="I37" s="202"/>
      <c r="K37" s="199"/>
      <c r="L37" s="199"/>
      <c r="M37" s="199"/>
      <c r="N37" s="199"/>
      <c r="O37" s="199"/>
      <c r="P37" s="199"/>
      <c r="Q37" s="211"/>
      <c r="R37" s="211"/>
      <c r="S37" s="211"/>
      <c r="T37" s="211"/>
      <c r="U37" s="211"/>
      <c r="X37" s="228"/>
    </row>
    <row r="38" spans="3:24" ht="20.149999999999999" customHeight="1" x14ac:dyDescent="0.2">
      <c r="F38" s="202"/>
      <c r="G38" s="202"/>
      <c r="H38" s="202"/>
      <c r="I38" s="202"/>
      <c r="K38" s="199"/>
      <c r="L38" s="199"/>
      <c r="M38" s="202"/>
      <c r="N38" s="202"/>
      <c r="O38" s="202"/>
      <c r="P38" s="202"/>
      <c r="Q38" s="211"/>
      <c r="R38" s="211"/>
      <c r="S38" s="211"/>
      <c r="T38" s="211"/>
      <c r="U38" s="211"/>
      <c r="X38" s="228"/>
    </row>
    <row r="39" spans="3:24" ht="20.149999999999999" customHeight="1" x14ac:dyDescent="0.2">
      <c r="K39" s="202"/>
      <c r="L39" s="202"/>
      <c r="M39" s="208"/>
      <c r="N39" s="209"/>
      <c r="O39" s="208"/>
      <c r="P39" s="209"/>
    </row>
    <row r="40" spans="3:24" ht="20.149999999999999" customHeight="1" x14ac:dyDescent="0.2">
      <c r="K40" s="212"/>
      <c r="L40" s="212"/>
      <c r="M40" s="208"/>
      <c r="N40" s="208"/>
      <c r="O40" s="208"/>
      <c r="P40" s="213"/>
    </row>
    <row r="41" spans="3:24" ht="20.149999999999999" customHeight="1" x14ac:dyDescent="0.2">
      <c r="K41" s="202"/>
      <c r="L41" s="202"/>
      <c r="M41" s="208"/>
      <c r="N41" s="208"/>
      <c r="O41" s="208"/>
      <c r="P41" s="213"/>
    </row>
  </sheetData>
  <mergeCells count="16">
    <mergeCell ref="A25:D25"/>
    <mergeCell ref="B27:C27"/>
    <mergeCell ref="A28:G28"/>
    <mergeCell ref="A12:I12"/>
    <mergeCell ref="A16:D16"/>
    <mergeCell ref="B18:C18"/>
    <mergeCell ref="B19:C19"/>
    <mergeCell ref="A20:G20"/>
    <mergeCell ref="B17:C17"/>
    <mergeCell ref="B26:C26"/>
    <mergeCell ref="A11:G11"/>
    <mergeCell ref="A3:D3"/>
    <mergeCell ref="B5:C5"/>
    <mergeCell ref="B7:C7"/>
    <mergeCell ref="B9:C9"/>
    <mergeCell ref="B4:C4"/>
  </mergeCells>
  <phoneticPr fontId="2"/>
  <printOptions horizontalCentered="1"/>
  <pageMargins left="0.39370078740157483" right="0.39370078740157483" top="0.86614173228346458" bottom="0.78740157480314965" header="0.51181102362204722" footer="0.39370078740157483"/>
  <pageSetup paperSize="9" firstPageNumber="31" orientation="portrait" useFirstPageNumber="1" r:id="rId1"/>
  <headerFooter alignWithMargins="0">
    <oddFooter>&amp;C&amp;"ＭＳ Ｐ明朝,標準"－&amp;P－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W37"/>
  <sheetViews>
    <sheetView showGridLines="0" topLeftCell="A12" zoomScale="110" zoomScaleNormal="110" workbookViewId="0">
      <selection activeCell="S34" sqref="S34"/>
    </sheetView>
  </sheetViews>
  <sheetFormatPr defaultColWidth="10.6328125" defaultRowHeight="20.149999999999999" customHeight="1" x14ac:dyDescent="0.2"/>
  <cols>
    <col min="1" max="1" width="2.6328125" style="233" customWidth="1"/>
    <col min="2" max="2" width="3.08984375" style="233" customWidth="1"/>
    <col min="3" max="3" width="7.6328125" style="233" customWidth="1"/>
    <col min="4" max="6" width="2.90625" style="233" customWidth="1"/>
    <col min="7" max="10" width="2.7265625" style="233" customWidth="1"/>
    <col min="11" max="13" width="2.6328125" style="233" customWidth="1"/>
    <col min="14" max="17" width="2.7265625" style="233" customWidth="1"/>
    <col min="18" max="20" width="2.6328125" style="233" customWidth="1"/>
    <col min="21" max="24" width="2.7265625" style="233" customWidth="1"/>
    <col min="25" max="27" width="2.6328125" style="233" customWidth="1"/>
    <col min="28" max="31" width="2.7265625" style="233" customWidth="1"/>
    <col min="32" max="32" width="2.6328125" style="233" customWidth="1"/>
    <col min="33" max="33" width="5.6328125" style="233" customWidth="1"/>
    <col min="34" max="256" width="10.6328125" style="233"/>
    <col min="257" max="257" width="2.6328125" style="233" customWidth="1"/>
    <col min="258" max="258" width="3.08984375" style="233" customWidth="1"/>
    <col min="259" max="259" width="7.6328125" style="233" customWidth="1"/>
    <col min="260" max="262" width="2.90625" style="233" customWidth="1"/>
    <col min="263" max="266" width="2.7265625" style="233" customWidth="1"/>
    <col min="267" max="269" width="2.6328125" style="233" customWidth="1"/>
    <col min="270" max="273" width="2.7265625" style="233" customWidth="1"/>
    <col min="274" max="276" width="2.6328125" style="233" customWidth="1"/>
    <col min="277" max="280" width="2.7265625" style="233" customWidth="1"/>
    <col min="281" max="283" width="2.6328125" style="233" customWidth="1"/>
    <col min="284" max="287" width="2.7265625" style="233" customWidth="1"/>
    <col min="288" max="288" width="2.6328125" style="233" customWidth="1"/>
    <col min="289" max="289" width="5.6328125" style="233" customWidth="1"/>
    <col min="290" max="512" width="10.6328125" style="233"/>
    <col min="513" max="513" width="2.6328125" style="233" customWidth="1"/>
    <col min="514" max="514" width="3.08984375" style="233" customWidth="1"/>
    <col min="515" max="515" width="7.6328125" style="233" customWidth="1"/>
    <col min="516" max="518" width="2.90625" style="233" customWidth="1"/>
    <col min="519" max="522" width="2.7265625" style="233" customWidth="1"/>
    <col min="523" max="525" width="2.6328125" style="233" customWidth="1"/>
    <col min="526" max="529" width="2.7265625" style="233" customWidth="1"/>
    <col min="530" max="532" width="2.6328125" style="233" customWidth="1"/>
    <col min="533" max="536" width="2.7265625" style="233" customWidth="1"/>
    <col min="537" max="539" width="2.6328125" style="233" customWidth="1"/>
    <col min="540" max="543" width="2.7265625" style="233" customWidth="1"/>
    <col min="544" max="544" width="2.6328125" style="233" customWidth="1"/>
    <col min="545" max="545" width="5.6328125" style="233" customWidth="1"/>
    <col min="546" max="768" width="10.6328125" style="233"/>
    <col min="769" max="769" width="2.6328125" style="233" customWidth="1"/>
    <col min="770" max="770" width="3.08984375" style="233" customWidth="1"/>
    <col min="771" max="771" width="7.6328125" style="233" customWidth="1"/>
    <col min="772" max="774" width="2.90625" style="233" customWidth="1"/>
    <col min="775" max="778" width="2.7265625" style="233" customWidth="1"/>
    <col min="779" max="781" width="2.6328125" style="233" customWidth="1"/>
    <col min="782" max="785" width="2.7265625" style="233" customWidth="1"/>
    <col min="786" max="788" width="2.6328125" style="233" customWidth="1"/>
    <col min="789" max="792" width="2.7265625" style="233" customWidth="1"/>
    <col min="793" max="795" width="2.6328125" style="233" customWidth="1"/>
    <col min="796" max="799" width="2.7265625" style="233" customWidth="1"/>
    <col min="800" max="800" width="2.6328125" style="233" customWidth="1"/>
    <col min="801" max="801" width="5.6328125" style="233" customWidth="1"/>
    <col min="802" max="1024" width="10.6328125" style="233"/>
    <col min="1025" max="1025" width="2.6328125" style="233" customWidth="1"/>
    <col min="1026" max="1026" width="3.08984375" style="233" customWidth="1"/>
    <col min="1027" max="1027" width="7.6328125" style="233" customWidth="1"/>
    <col min="1028" max="1030" width="2.90625" style="233" customWidth="1"/>
    <col min="1031" max="1034" width="2.7265625" style="233" customWidth="1"/>
    <col min="1035" max="1037" width="2.6328125" style="233" customWidth="1"/>
    <col min="1038" max="1041" width="2.7265625" style="233" customWidth="1"/>
    <col min="1042" max="1044" width="2.6328125" style="233" customWidth="1"/>
    <col min="1045" max="1048" width="2.7265625" style="233" customWidth="1"/>
    <col min="1049" max="1051" width="2.6328125" style="233" customWidth="1"/>
    <col min="1052" max="1055" width="2.7265625" style="233" customWidth="1"/>
    <col min="1056" max="1056" width="2.6328125" style="233" customWidth="1"/>
    <col min="1057" max="1057" width="5.6328125" style="233" customWidth="1"/>
    <col min="1058" max="1280" width="10.6328125" style="233"/>
    <col min="1281" max="1281" width="2.6328125" style="233" customWidth="1"/>
    <col min="1282" max="1282" width="3.08984375" style="233" customWidth="1"/>
    <col min="1283" max="1283" width="7.6328125" style="233" customWidth="1"/>
    <col min="1284" max="1286" width="2.90625" style="233" customWidth="1"/>
    <col min="1287" max="1290" width="2.7265625" style="233" customWidth="1"/>
    <col min="1291" max="1293" width="2.6328125" style="233" customWidth="1"/>
    <col min="1294" max="1297" width="2.7265625" style="233" customWidth="1"/>
    <col min="1298" max="1300" width="2.6328125" style="233" customWidth="1"/>
    <col min="1301" max="1304" width="2.7265625" style="233" customWidth="1"/>
    <col min="1305" max="1307" width="2.6328125" style="233" customWidth="1"/>
    <col min="1308" max="1311" width="2.7265625" style="233" customWidth="1"/>
    <col min="1312" max="1312" width="2.6328125" style="233" customWidth="1"/>
    <col min="1313" max="1313" width="5.6328125" style="233" customWidth="1"/>
    <col min="1314" max="1536" width="10.6328125" style="233"/>
    <col min="1537" max="1537" width="2.6328125" style="233" customWidth="1"/>
    <col min="1538" max="1538" width="3.08984375" style="233" customWidth="1"/>
    <col min="1539" max="1539" width="7.6328125" style="233" customWidth="1"/>
    <col min="1540" max="1542" width="2.90625" style="233" customWidth="1"/>
    <col min="1543" max="1546" width="2.7265625" style="233" customWidth="1"/>
    <col min="1547" max="1549" width="2.6328125" style="233" customWidth="1"/>
    <col min="1550" max="1553" width="2.7265625" style="233" customWidth="1"/>
    <col min="1554" max="1556" width="2.6328125" style="233" customWidth="1"/>
    <col min="1557" max="1560" width="2.7265625" style="233" customWidth="1"/>
    <col min="1561" max="1563" width="2.6328125" style="233" customWidth="1"/>
    <col min="1564" max="1567" width="2.7265625" style="233" customWidth="1"/>
    <col min="1568" max="1568" width="2.6328125" style="233" customWidth="1"/>
    <col min="1569" max="1569" width="5.6328125" style="233" customWidth="1"/>
    <col min="1570" max="1792" width="10.6328125" style="233"/>
    <col min="1793" max="1793" width="2.6328125" style="233" customWidth="1"/>
    <col min="1794" max="1794" width="3.08984375" style="233" customWidth="1"/>
    <col min="1795" max="1795" width="7.6328125" style="233" customWidth="1"/>
    <col min="1796" max="1798" width="2.90625" style="233" customWidth="1"/>
    <col min="1799" max="1802" width="2.7265625" style="233" customWidth="1"/>
    <col min="1803" max="1805" width="2.6328125" style="233" customWidth="1"/>
    <col min="1806" max="1809" width="2.7265625" style="233" customWidth="1"/>
    <col min="1810" max="1812" width="2.6328125" style="233" customWidth="1"/>
    <col min="1813" max="1816" width="2.7265625" style="233" customWidth="1"/>
    <col min="1817" max="1819" width="2.6328125" style="233" customWidth="1"/>
    <col min="1820" max="1823" width="2.7265625" style="233" customWidth="1"/>
    <col min="1824" max="1824" width="2.6328125" style="233" customWidth="1"/>
    <col min="1825" max="1825" width="5.6328125" style="233" customWidth="1"/>
    <col min="1826" max="2048" width="10.6328125" style="233"/>
    <col min="2049" max="2049" width="2.6328125" style="233" customWidth="1"/>
    <col min="2050" max="2050" width="3.08984375" style="233" customWidth="1"/>
    <col min="2051" max="2051" width="7.6328125" style="233" customWidth="1"/>
    <col min="2052" max="2054" width="2.90625" style="233" customWidth="1"/>
    <col min="2055" max="2058" width="2.7265625" style="233" customWidth="1"/>
    <col min="2059" max="2061" width="2.6328125" style="233" customWidth="1"/>
    <col min="2062" max="2065" width="2.7265625" style="233" customWidth="1"/>
    <col min="2066" max="2068" width="2.6328125" style="233" customWidth="1"/>
    <col min="2069" max="2072" width="2.7265625" style="233" customWidth="1"/>
    <col min="2073" max="2075" width="2.6328125" style="233" customWidth="1"/>
    <col min="2076" max="2079" width="2.7265625" style="233" customWidth="1"/>
    <col min="2080" max="2080" width="2.6328125" style="233" customWidth="1"/>
    <col min="2081" max="2081" width="5.6328125" style="233" customWidth="1"/>
    <col min="2082" max="2304" width="10.6328125" style="233"/>
    <col min="2305" max="2305" width="2.6328125" style="233" customWidth="1"/>
    <col min="2306" max="2306" width="3.08984375" style="233" customWidth="1"/>
    <col min="2307" max="2307" width="7.6328125" style="233" customWidth="1"/>
    <col min="2308" max="2310" width="2.90625" style="233" customWidth="1"/>
    <col min="2311" max="2314" width="2.7265625" style="233" customWidth="1"/>
    <col min="2315" max="2317" width="2.6328125" style="233" customWidth="1"/>
    <col min="2318" max="2321" width="2.7265625" style="233" customWidth="1"/>
    <col min="2322" max="2324" width="2.6328125" style="233" customWidth="1"/>
    <col min="2325" max="2328" width="2.7265625" style="233" customWidth="1"/>
    <col min="2329" max="2331" width="2.6328125" style="233" customWidth="1"/>
    <col min="2332" max="2335" width="2.7265625" style="233" customWidth="1"/>
    <col min="2336" max="2336" width="2.6328125" style="233" customWidth="1"/>
    <col min="2337" max="2337" width="5.6328125" style="233" customWidth="1"/>
    <col min="2338" max="2560" width="10.6328125" style="233"/>
    <col min="2561" max="2561" width="2.6328125" style="233" customWidth="1"/>
    <col min="2562" max="2562" width="3.08984375" style="233" customWidth="1"/>
    <col min="2563" max="2563" width="7.6328125" style="233" customWidth="1"/>
    <col min="2564" max="2566" width="2.90625" style="233" customWidth="1"/>
    <col min="2567" max="2570" width="2.7265625" style="233" customWidth="1"/>
    <col min="2571" max="2573" width="2.6328125" style="233" customWidth="1"/>
    <col min="2574" max="2577" width="2.7265625" style="233" customWidth="1"/>
    <col min="2578" max="2580" width="2.6328125" style="233" customWidth="1"/>
    <col min="2581" max="2584" width="2.7265625" style="233" customWidth="1"/>
    <col min="2585" max="2587" width="2.6328125" style="233" customWidth="1"/>
    <col min="2588" max="2591" width="2.7265625" style="233" customWidth="1"/>
    <col min="2592" max="2592" width="2.6328125" style="233" customWidth="1"/>
    <col min="2593" max="2593" width="5.6328125" style="233" customWidth="1"/>
    <col min="2594" max="2816" width="10.6328125" style="233"/>
    <col min="2817" max="2817" width="2.6328125" style="233" customWidth="1"/>
    <col min="2818" max="2818" width="3.08984375" style="233" customWidth="1"/>
    <col min="2819" max="2819" width="7.6328125" style="233" customWidth="1"/>
    <col min="2820" max="2822" width="2.90625" style="233" customWidth="1"/>
    <col min="2823" max="2826" width="2.7265625" style="233" customWidth="1"/>
    <col min="2827" max="2829" width="2.6328125" style="233" customWidth="1"/>
    <col min="2830" max="2833" width="2.7265625" style="233" customWidth="1"/>
    <col min="2834" max="2836" width="2.6328125" style="233" customWidth="1"/>
    <col min="2837" max="2840" width="2.7265625" style="233" customWidth="1"/>
    <col min="2841" max="2843" width="2.6328125" style="233" customWidth="1"/>
    <col min="2844" max="2847" width="2.7265625" style="233" customWidth="1"/>
    <col min="2848" max="2848" width="2.6328125" style="233" customWidth="1"/>
    <col min="2849" max="2849" width="5.6328125" style="233" customWidth="1"/>
    <col min="2850" max="3072" width="10.6328125" style="233"/>
    <col min="3073" max="3073" width="2.6328125" style="233" customWidth="1"/>
    <col min="3074" max="3074" width="3.08984375" style="233" customWidth="1"/>
    <col min="3075" max="3075" width="7.6328125" style="233" customWidth="1"/>
    <col min="3076" max="3078" width="2.90625" style="233" customWidth="1"/>
    <col min="3079" max="3082" width="2.7265625" style="233" customWidth="1"/>
    <col min="3083" max="3085" width="2.6328125" style="233" customWidth="1"/>
    <col min="3086" max="3089" width="2.7265625" style="233" customWidth="1"/>
    <col min="3090" max="3092" width="2.6328125" style="233" customWidth="1"/>
    <col min="3093" max="3096" width="2.7265625" style="233" customWidth="1"/>
    <col min="3097" max="3099" width="2.6328125" style="233" customWidth="1"/>
    <col min="3100" max="3103" width="2.7265625" style="233" customWidth="1"/>
    <col min="3104" max="3104" width="2.6328125" style="233" customWidth="1"/>
    <col min="3105" max="3105" width="5.6328125" style="233" customWidth="1"/>
    <col min="3106" max="3328" width="10.6328125" style="233"/>
    <col min="3329" max="3329" width="2.6328125" style="233" customWidth="1"/>
    <col min="3330" max="3330" width="3.08984375" style="233" customWidth="1"/>
    <col min="3331" max="3331" width="7.6328125" style="233" customWidth="1"/>
    <col min="3332" max="3334" width="2.90625" style="233" customWidth="1"/>
    <col min="3335" max="3338" width="2.7265625" style="233" customWidth="1"/>
    <col min="3339" max="3341" width="2.6328125" style="233" customWidth="1"/>
    <col min="3342" max="3345" width="2.7265625" style="233" customWidth="1"/>
    <col min="3346" max="3348" width="2.6328125" style="233" customWidth="1"/>
    <col min="3349" max="3352" width="2.7265625" style="233" customWidth="1"/>
    <col min="3353" max="3355" width="2.6328125" style="233" customWidth="1"/>
    <col min="3356" max="3359" width="2.7265625" style="233" customWidth="1"/>
    <col min="3360" max="3360" width="2.6328125" style="233" customWidth="1"/>
    <col min="3361" max="3361" width="5.6328125" style="233" customWidth="1"/>
    <col min="3362" max="3584" width="10.6328125" style="233"/>
    <col min="3585" max="3585" width="2.6328125" style="233" customWidth="1"/>
    <col min="3586" max="3586" width="3.08984375" style="233" customWidth="1"/>
    <col min="3587" max="3587" width="7.6328125" style="233" customWidth="1"/>
    <col min="3588" max="3590" width="2.90625" style="233" customWidth="1"/>
    <col min="3591" max="3594" width="2.7265625" style="233" customWidth="1"/>
    <col min="3595" max="3597" width="2.6328125" style="233" customWidth="1"/>
    <col min="3598" max="3601" width="2.7265625" style="233" customWidth="1"/>
    <col min="3602" max="3604" width="2.6328125" style="233" customWidth="1"/>
    <col min="3605" max="3608" width="2.7265625" style="233" customWidth="1"/>
    <col min="3609" max="3611" width="2.6328125" style="233" customWidth="1"/>
    <col min="3612" max="3615" width="2.7265625" style="233" customWidth="1"/>
    <col min="3616" max="3616" width="2.6328125" style="233" customWidth="1"/>
    <col min="3617" max="3617" width="5.6328125" style="233" customWidth="1"/>
    <col min="3618" max="3840" width="10.6328125" style="233"/>
    <col min="3841" max="3841" width="2.6328125" style="233" customWidth="1"/>
    <col min="3842" max="3842" width="3.08984375" style="233" customWidth="1"/>
    <col min="3843" max="3843" width="7.6328125" style="233" customWidth="1"/>
    <col min="3844" max="3846" width="2.90625" style="233" customWidth="1"/>
    <col min="3847" max="3850" width="2.7265625" style="233" customWidth="1"/>
    <col min="3851" max="3853" width="2.6328125" style="233" customWidth="1"/>
    <col min="3854" max="3857" width="2.7265625" style="233" customWidth="1"/>
    <col min="3858" max="3860" width="2.6328125" style="233" customWidth="1"/>
    <col min="3861" max="3864" width="2.7265625" style="233" customWidth="1"/>
    <col min="3865" max="3867" width="2.6328125" style="233" customWidth="1"/>
    <col min="3868" max="3871" width="2.7265625" style="233" customWidth="1"/>
    <col min="3872" max="3872" width="2.6328125" style="233" customWidth="1"/>
    <col min="3873" max="3873" width="5.6328125" style="233" customWidth="1"/>
    <col min="3874" max="4096" width="10.6328125" style="233"/>
    <col min="4097" max="4097" width="2.6328125" style="233" customWidth="1"/>
    <col min="4098" max="4098" width="3.08984375" style="233" customWidth="1"/>
    <col min="4099" max="4099" width="7.6328125" style="233" customWidth="1"/>
    <col min="4100" max="4102" width="2.90625" style="233" customWidth="1"/>
    <col min="4103" max="4106" width="2.7265625" style="233" customWidth="1"/>
    <col min="4107" max="4109" width="2.6328125" style="233" customWidth="1"/>
    <col min="4110" max="4113" width="2.7265625" style="233" customWidth="1"/>
    <col min="4114" max="4116" width="2.6328125" style="233" customWidth="1"/>
    <col min="4117" max="4120" width="2.7265625" style="233" customWidth="1"/>
    <col min="4121" max="4123" width="2.6328125" style="233" customWidth="1"/>
    <col min="4124" max="4127" width="2.7265625" style="233" customWidth="1"/>
    <col min="4128" max="4128" width="2.6328125" style="233" customWidth="1"/>
    <col min="4129" max="4129" width="5.6328125" style="233" customWidth="1"/>
    <col min="4130" max="4352" width="10.6328125" style="233"/>
    <col min="4353" max="4353" width="2.6328125" style="233" customWidth="1"/>
    <col min="4354" max="4354" width="3.08984375" style="233" customWidth="1"/>
    <col min="4355" max="4355" width="7.6328125" style="233" customWidth="1"/>
    <col min="4356" max="4358" width="2.90625" style="233" customWidth="1"/>
    <col min="4359" max="4362" width="2.7265625" style="233" customWidth="1"/>
    <col min="4363" max="4365" width="2.6328125" style="233" customWidth="1"/>
    <col min="4366" max="4369" width="2.7265625" style="233" customWidth="1"/>
    <col min="4370" max="4372" width="2.6328125" style="233" customWidth="1"/>
    <col min="4373" max="4376" width="2.7265625" style="233" customWidth="1"/>
    <col min="4377" max="4379" width="2.6328125" style="233" customWidth="1"/>
    <col min="4380" max="4383" width="2.7265625" style="233" customWidth="1"/>
    <col min="4384" max="4384" width="2.6328125" style="233" customWidth="1"/>
    <col min="4385" max="4385" width="5.6328125" style="233" customWidth="1"/>
    <col min="4386" max="4608" width="10.6328125" style="233"/>
    <col min="4609" max="4609" width="2.6328125" style="233" customWidth="1"/>
    <col min="4610" max="4610" width="3.08984375" style="233" customWidth="1"/>
    <col min="4611" max="4611" width="7.6328125" style="233" customWidth="1"/>
    <col min="4612" max="4614" width="2.90625" style="233" customWidth="1"/>
    <col min="4615" max="4618" width="2.7265625" style="233" customWidth="1"/>
    <col min="4619" max="4621" width="2.6328125" style="233" customWidth="1"/>
    <col min="4622" max="4625" width="2.7265625" style="233" customWidth="1"/>
    <col min="4626" max="4628" width="2.6328125" style="233" customWidth="1"/>
    <col min="4629" max="4632" width="2.7265625" style="233" customWidth="1"/>
    <col min="4633" max="4635" width="2.6328125" style="233" customWidth="1"/>
    <col min="4636" max="4639" width="2.7265625" style="233" customWidth="1"/>
    <col min="4640" max="4640" width="2.6328125" style="233" customWidth="1"/>
    <col min="4641" max="4641" width="5.6328125" style="233" customWidth="1"/>
    <col min="4642" max="4864" width="10.6328125" style="233"/>
    <col min="4865" max="4865" width="2.6328125" style="233" customWidth="1"/>
    <col min="4866" max="4866" width="3.08984375" style="233" customWidth="1"/>
    <col min="4867" max="4867" width="7.6328125" style="233" customWidth="1"/>
    <col min="4868" max="4870" width="2.90625" style="233" customWidth="1"/>
    <col min="4871" max="4874" width="2.7265625" style="233" customWidth="1"/>
    <col min="4875" max="4877" width="2.6328125" style="233" customWidth="1"/>
    <col min="4878" max="4881" width="2.7265625" style="233" customWidth="1"/>
    <col min="4882" max="4884" width="2.6328125" style="233" customWidth="1"/>
    <col min="4885" max="4888" width="2.7265625" style="233" customWidth="1"/>
    <col min="4889" max="4891" width="2.6328125" style="233" customWidth="1"/>
    <col min="4892" max="4895" width="2.7265625" style="233" customWidth="1"/>
    <col min="4896" max="4896" width="2.6328125" style="233" customWidth="1"/>
    <col min="4897" max="4897" width="5.6328125" style="233" customWidth="1"/>
    <col min="4898" max="5120" width="10.6328125" style="233"/>
    <col min="5121" max="5121" width="2.6328125" style="233" customWidth="1"/>
    <col min="5122" max="5122" width="3.08984375" style="233" customWidth="1"/>
    <col min="5123" max="5123" width="7.6328125" style="233" customWidth="1"/>
    <col min="5124" max="5126" width="2.90625" style="233" customWidth="1"/>
    <col min="5127" max="5130" width="2.7265625" style="233" customWidth="1"/>
    <col min="5131" max="5133" width="2.6328125" style="233" customWidth="1"/>
    <col min="5134" max="5137" width="2.7265625" style="233" customWidth="1"/>
    <col min="5138" max="5140" width="2.6328125" style="233" customWidth="1"/>
    <col min="5141" max="5144" width="2.7265625" style="233" customWidth="1"/>
    <col min="5145" max="5147" width="2.6328125" style="233" customWidth="1"/>
    <col min="5148" max="5151" width="2.7265625" style="233" customWidth="1"/>
    <col min="5152" max="5152" width="2.6328125" style="233" customWidth="1"/>
    <col min="5153" max="5153" width="5.6328125" style="233" customWidth="1"/>
    <col min="5154" max="5376" width="10.6328125" style="233"/>
    <col min="5377" max="5377" width="2.6328125" style="233" customWidth="1"/>
    <col min="5378" max="5378" width="3.08984375" style="233" customWidth="1"/>
    <col min="5379" max="5379" width="7.6328125" style="233" customWidth="1"/>
    <col min="5380" max="5382" width="2.90625" style="233" customWidth="1"/>
    <col min="5383" max="5386" width="2.7265625" style="233" customWidth="1"/>
    <col min="5387" max="5389" width="2.6328125" style="233" customWidth="1"/>
    <col min="5390" max="5393" width="2.7265625" style="233" customWidth="1"/>
    <col min="5394" max="5396" width="2.6328125" style="233" customWidth="1"/>
    <col min="5397" max="5400" width="2.7265625" style="233" customWidth="1"/>
    <col min="5401" max="5403" width="2.6328125" style="233" customWidth="1"/>
    <col min="5404" max="5407" width="2.7265625" style="233" customWidth="1"/>
    <col min="5408" max="5408" width="2.6328125" style="233" customWidth="1"/>
    <col min="5409" max="5409" width="5.6328125" style="233" customWidth="1"/>
    <col min="5410" max="5632" width="10.6328125" style="233"/>
    <col min="5633" max="5633" width="2.6328125" style="233" customWidth="1"/>
    <col min="5634" max="5634" width="3.08984375" style="233" customWidth="1"/>
    <col min="5635" max="5635" width="7.6328125" style="233" customWidth="1"/>
    <col min="5636" max="5638" width="2.90625" style="233" customWidth="1"/>
    <col min="5639" max="5642" width="2.7265625" style="233" customWidth="1"/>
    <col min="5643" max="5645" width="2.6328125" style="233" customWidth="1"/>
    <col min="5646" max="5649" width="2.7265625" style="233" customWidth="1"/>
    <col min="5650" max="5652" width="2.6328125" style="233" customWidth="1"/>
    <col min="5653" max="5656" width="2.7265625" style="233" customWidth="1"/>
    <col min="5657" max="5659" width="2.6328125" style="233" customWidth="1"/>
    <col min="5660" max="5663" width="2.7265625" style="233" customWidth="1"/>
    <col min="5664" max="5664" width="2.6328125" style="233" customWidth="1"/>
    <col min="5665" max="5665" width="5.6328125" style="233" customWidth="1"/>
    <col min="5666" max="5888" width="10.6328125" style="233"/>
    <col min="5889" max="5889" width="2.6328125" style="233" customWidth="1"/>
    <col min="5890" max="5890" width="3.08984375" style="233" customWidth="1"/>
    <col min="5891" max="5891" width="7.6328125" style="233" customWidth="1"/>
    <col min="5892" max="5894" width="2.90625" style="233" customWidth="1"/>
    <col min="5895" max="5898" width="2.7265625" style="233" customWidth="1"/>
    <col min="5899" max="5901" width="2.6328125" style="233" customWidth="1"/>
    <col min="5902" max="5905" width="2.7265625" style="233" customWidth="1"/>
    <col min="5906" max="5908" width="2.6328125" style="233" customWidth="1"/>
    <col min="5909" max="5912" width="2.7265625" style="233" customWidth="1"/>
    <col min="5913" max="5915" width="2.6328125" style="233" customWidth="1"/>
    <col min="5916" max="5919" width="2.7265625" style="233" customWidth="1"/>
    <col min="5920" max="5920" width="2.6328125" style="233" customWidth="1"/>
    <col min="5921" max="5921" width="5.6328125" style="233" customWidth="1"/>
    <col min="5922" max="6144" width="10.6328125" style="233"/>
    <col min="6145" max="6145" width="2.6328125" style="233" customWidth="1"/>
    <col min="6146" max="6146" width="3.08984375" style="233" customWidth="1"/>
    <col min="6147" max="6147" width="7.6328125" style="233" customWidth="1"/>
    <col min="6148" max="6150" width="2.90625" style="233" customWidth="1"/>
    <col min="6151" max="6154" width="2.7265625" style="233" customWidth="1"/>
    <col min="6155" max="6157" width="2.6328125" style="233" customWidth="1"/>
    <col min="6158" max="6161" width="2.7265625" style="233" customWidth="1"/>
    <col min="6162" max="6164" width="2.6328125" style="233" customWidth="1"/>
    <col min="6165" max="6168" width="2.7265625" style="233" customWidth="1"/>
    <col min="6169" max="6171" width="2.6328125" style="233" customWidth="1"/>
    <col min="6172" max="6175" width="2.7265625" style="233" customWidth="1"/>
    <col min="6176" max="6176" width="2.6328125" style="233" customWidth="1"/>
    <col min="6177" max="6177" width="5.6328125" style="233" customWidth="1"/>
    <col min="6178" max="6400" width="10.6328125" style="233"/>
    <col min="6401" max="6401" width="2.6328125" style="233" customWidth="1"/>
    <col min="6402" max="6402" width="3.08984375" style="233" customWidth="1"/>
    <col min="6403" max="6403" width="7.6328125" style="233" customWidth="1"/>
    <col min="6404" max="6406" width="2.90625" style="233" customWidth="1"/>
    <col min="6407" max="6410" width="2.7265625" style="233" customWidth="1"/>
    <col min="6411" max="6413" width="2.6328125" style="233" customWidth="1"/>
    <col min="6414" max="6417" width="2.7265625" style="233" customWidth="1"/>
    <col min="6418" max="6420" width="2.6328125" style="233" customWidth="1"/>
    <col min="6421" max="6424" width="2.7265625" style="233" customWidth="1"/>
    <col min="6425" max="6427" width="2.6328125" style="233" customWidth="1"/>
    <col min="6428" max="6431" width="2.7265625" style="233" customWidth="1"/>
    <col min="6432" max="6432" width="2.6328125" style="233" customWidth="1"/>
    <col min="6433" max="6433" width="5.6328125" style="233" customWidth="1"/>
    <col min="6434" max="6656" width="10.6328125" style="233"/>
    <col min="6657" max="6657" width="2.6328125" style="233" customWidth="1"/>
    <col min="6658" max="6658" width="3.08984375" style="233" customWidth="1"/>
    <col min="6659" max="6659" width="7.6328125" style="233" customWidth="1"/>
    <col min="6660" max="6662" width="2.90625" style="233" customWidth="1"/>
    <col min="6663" max="6666" width="2.7265625" style="233" customWidth="1"/>
    <col min="6667" max="6669" width="2.6328125" style="233" customWidth="1"/>
    <col min="6670" max="6673" width="2.7265625" style="233" customWidth="1"/>
    <col min="6674" max="6676" width="2.6328125" style="233" customWidth="1"/>
    <col min="6677" max="6680" width="2.7265625" style="233" customWidth="1"/>
    <col min="6681" max="6683" width="2.6328125" style="233" customWidth="1"/>
    <col min="6684" max="6687" width="2.7265625" style="233" customWidth="1"/>
    <col min="6688" max="6688" width="2.6328125" style="233" customWidth="1"/>
    <col min="6689" max="6689" width="5.6328125" style="233" customWidth="1"/>
    <col min="6690" max="6912" width="10.6328125" style="233"/>
    <col min="6913" max="6913" width="2.6328125" style="233" customWidth="1"/>
    <col min="6914" max="6914" width="3.08984375" style="233" customWidth="1"/>
    <col min="6915" max="6915" width="7.6328125" style="233" customWidth="1"/>
    <col min="6916" max="6918" width="2.90625" style="233" customWidth="1"/>
    <col min="6919" max="6922" width="2.7265625" style="233" customWidth="1"/>
    <col min="6923" max="6925" width="2.6328125" style="233" customWidth="1"/>
    <col min="6926" max="6929" width="2.7265625" style="233" customWidth="1"/>
    <col min="6930" max="6932" width="2.6328125" style="233" customWidth="1"/>
    <col min="6933" max="6936" width="2.7265625" style="233" customWidth="1"/>
    <col min="6937" max="6939" width="2.6328125" style="233" customWidth="1"/>
    <col min="6940" max="6943" width="2.7265625" style="233" customWidth="1"/>
    <col min="6944" max="6944" width="2.6328125" style="233" customWidth="1"/>
    <col min="6945" max="6945" width="5.6328125" style="233" customWidth="1"/>
    <col min="6946" max="7168" width="10.6328125" style="233"/>
    <col min="7169" max="7169" width="2.6328125" style="233" customWidth="1"/>
    <col min="7170" max="7170" width="3.08984375" style="233" customWidth="1"/>
    <col min="7171" max="7171" width="7.6328125" style="233" customWidth="1"/>
    <col min="7172" max="7174" width="2.90625" style="233" customWidth="1"/>
    <col min="7175" max="7178" width="2.7265625" style="233" customWidth="1"/>
    <col min="7179" max="7181" width="2.6328125" style="233" customWidth="1"/>
    <col min="7182" max="7185" width="2.7265625" style="233" customWidth="1"/>
    <col min="7186" max="7188" width="2.6328125" style="233" customWidth="1"/>
    <col min="7189" max="7192" width="2.7265625" style="233" customWidth="1"/>
    <col min="7193" max="7195" width="2.6328125" style="233" customWidth="1"/>
    <col min="7196" max="7199" width="2.7265625" style="233" customWidth="1"/>
    <col min="7200" max="7200" width="2.6328125" style="233" customWidth="1"/>
    <col min="7201" max="7201" width="5.6328125" style="233" customWidth="1"/>
    <col min="7202" max="7424" width="10.6328125" style="233"/>
    <col min="7425" max="7425" width="2.6328125" style="233" customWidth="1"/>
    <col min="7426" max="7426" width="3.08984375" style="233" customWidth="1"/>
    <col min="7427" max="7427" width="7.6328125" style="233" customWidth="1"/>
    <col min="7428" max="7430" width="2.90625" style="233" customWidth="1"/>
    <col min="7431" max="7434" width="2.7265625" style="233" customWidth="1"/>
    <col min="7435" max="7437" width="2.6328125" style="233" customWidth="1"/>
    <col min="7438" max="7441" width="2.7265625" style="233" customWidth="1"/>
    <col min="7442" max="7444" width="2.6328125" style="233" customWidth="1"/>
    <col min="7445" max="7448" width="2.7265625" style="233" customWidth="1"/>
    <col min="7449" max="7451" width="2.6328125" style="233" customWidth="1"/>
    <col min="7452" max="7455" width="2.7265625" style="233" customWidth="1"/>
    <col min="7456" max="7456" width="2.6328125" style="233" customWidth="1"/>
    <col min="7457" max="7457" width="5.6328125" style="233" customWidth="1"/>
    <col min="7458" max="7680" width="10.6328125" style="233"/>
    <col min="7681" max="7681" width="2.6328125" style="233" customWidth="1"/>
    <col min="7682" max="7682" width="3.08984375" style="233" customWidth="1"/>
    <col min="7683" max="7683" width="7.6328125" style="233" customWidth="1"/>
    <col min="7684" max="7686" width="2.90625" style="233" customWidth="1"/>
    <col min="7687" max="7690" width="2.7265625" style="233" customWidth="1"/>
    <col min="7691" max="7693" width="2.6328125" style="233" customWidth="1"/>
    <col min="7694" max="7697" width="2.7265625" style="233" customWidth="1"/>
    <col min="7698" max="7700" width="2.6328125" style="233" customWidth="1"/>
    <col min="7701" max="7704" width="2.7265625" style="233" customWidth="1"/>
    <col min="7705" max="7707" width="2.6328125" style="233" customWidth="1"/>
    <col min="7708" max="7711" width="2.7265625" style="233" customWidth="1"/>
    <col min="7712" max="7712" width="2.6328125" style="233" customWidth="1"/>
    <col min="7713" max="7713" width="5.6328125" style="233" customWidth="1"/>
    <col min="7714" max="7936" width="10.6328125" style="233"/>
    <col min="7937" max="7937" width="2.6328125" style="233" customWidth="1"/>
    <col min="7938" max="7938" width="3.08984375" style="233" customWidth="1"/>
    <col min="7939" max="7939" width="7.6328125" style="233" customWidth="1"/>
    <col min="7940" max="7942" width="2.90625" style="233" customWidth="1"/>
    <col min="7943" max="7946" width="2.7265625" style="233" customWidth="1"/>
    <col min="7947" max="7949" width="2.6328125" style="233" customWidth="1"/>
    <col min="7950" max="7953" width="2.7265625" style="233" customWidth="1"/>
    <col min="7954" max="7956" width="2.6328125" style="233" customWidth="1"/>
    <col min="7957" max="7960" width="2.7265625" style="233" customWidth="1"/>
    <col min="7961" max="7963" width="2.6328125" style="233" customWidth="1"/>
    <col min="7964" max="7967" width="2.7265625" style="233" customWidth="1"/>
    <col min="7968" max="7968" width="2.6328125" style="233" customWidth="1"/>
    <col min="7969" max="7969" width="5.6328125" style="233" customWidth="1"/>
    <col min="7970" max="8192" width="10.6328125" style="233"/>
    <col min="8193" max="8193" width="2.6328125" style="233" customWidth="1"/>
    <col min="8194" max="8194" width="3.08984375" style="233" customWidth="1"/>
    <col min="8195" max="8195" width="7.6328125" style="233" customWidth="1"/>
    <col min="8196" max="8198" width="2.90625" style="233" customWidth="1"/>
    <col min="8199" max="8202" width="2.7265625" style="233" customWidth="1"/>
    <col min="8203" max="8205" width="2.6328125" style="233" customWidth="1"/>
    <col min="8206" max="8209" width="2.7265625" style="233" customWidth="1"/>
    <col min="8210" max="8212" width="2.6328125" style="233" customWidth="1"/>
    <col min="8213" max="8216" width="2.7265625" style="233" customWidth="1"/>
    <col min="8217" max="8219" width="2.6328125" style="233" customWidth="1"/>
    <col min="8220" max="8223" width="2.7265625" style="233" customWidth="1"/>
    <col min="8224" max="8224" width="2.6328125" style="233" customWidth="1"/>
    <col min="8225" max="8225" width="5.6328125" style="233" customWidth="1"/>
    <col min="8226" max="8448" width="10.6328125" style="233"/>
    <col min="8449" max="8449" width="2.6328125" style="233" customWidth="1"/>
    <col min="8450" max="8450" width="3.08984375" style="233" customWidth="1"/>
    <col min="8451" max="8451" width="7.6328125" style="233" customWidth="1"/>
    <col min="8452" max="8454" width="2.90625" style="233" customWidth="1"/>
    <col min="8455" max="8458" width="2.7265625" style="233" customWidth="1"/>
    <col min="8459" max="8461" width="2.6328125" style="233" customWidth="1"/>
    <col min="8462" max="8465" width="2.7265625" style="233" customWidth="1"/>
    <col min="8466" max="8468" width="2.6328125" style="233" customWidth="1"/>
    <col min="8469" max="8472" width="2.7265625" style="233" customWidth="1"/>
    <col min="8473" max="8475" width="2.6328125" style="233" customWidth="1"/>
    <col min="8476" max="8479" width="2.7265625" style="233" customWidth="1"/>
    <col min="8480" max="8480" width="2.6328125" style="233" customWidth="1"/>
    <col min="8481" max="8481" width="5.6328125" style="233" customWidth="1"/>
    <col min="8482" max="8704" width="10.6328125" style="233"/>
    <col min="8705" max="8705" width="2.6328125" style="233" customWidth="1"/>
    <col min="8706" max="8706" width="3.08984375" style="233" customWidth="1"/>
    <col min="8707" max="8707" width="7.6328125" style="233" customWidth="1"/>
    <col min="8708" max="8710" width="2.90625" style="233" customWidth="1"/>
    <col min="8711" max="8714" width="2.7265625" style="233" customWidth="1"/>
    <col min="8715" max="8717" width="2.6328125" style="233" customWidth="1"/>
    <col min="8718" max="8721" width="2.7265625" style="233" customWidth="1"/>
    <col min="8722" max="8724" width="2.6328125" style="233" customWidth="1"/>
    <col min="8725" max="8728" width="2.7265625" style="233" customWidth="1"/>
    <col min="8729" max="8731" width="2.6328125" style="233" customWidth="1"/>
    <col min="8732" max="8735" width="2.7265625" style="233" customWidth="1"/>
    <col min="8736" max="8736" width="2.6328125" style="233" customWidth="1"/>
    <col min="8737" max="8737" width="5.6328125" style="233" customWidth="1"/>
    <col min="8738" max="8960" width="10.6328125" style="233"/>
    <col min="8961" max="8961" width="2.6328125" style="233" customWidth="1"/>
    <col min="8962" max="8962" width="3.08984375" style="233" customWidth="1"/>
    <col min="8963" max="8963" width="7.6328125" style="233" customWidth="1"/>
    <col min="8964" max="8966" width="2.90625" style="233" customWidth="1"/>
    <col min="8967" max="8970" width="2.7265625" style="233" customWidth="1"/>
    <col min="8971" max="8973" width="2.6328125" style="233" customWidth="1"/>
    <col min="8974" max="8977" width="2.7265625" style="233" customWidth="1"/>
    <col min="8978" max="8980" width="2.6328125" style="233" customWidth="1"/>
    <col min="8981" max="8984" width="2.7265625" style="233" customWidth="1"/>
    <col min="8985" max="8987" width="2.6328125" style="233" customWidth="1"/>
    <col min="8988" max="8991" width="2.7265625" style="233" customWidth="1"/>
    <col min="8992" max="8992" width="2.6328125" style="233" customWidth="1"/>
    <col min="8993" max="8993" width="5.6328125" style="233" customWidth="1"/>
    <col min="8994" max="9216" width="10.6328125" style="233"/>
    <col min="9217" max="9217" width="2.6328125" style="233" customWidth="1"/>
    <col min="9218" max="9218" width="3.08984375" style="233" customWidth="1"/>
    <col min="9219" max="9219" width="7.6328125" style="233" customWidth="1"/>
    <col min="9220" max="9222" width="2.90625" style="233" customWidth="1"/>
    <col min="9223" max="9226" width="2.7265625" style="233" customWidth="1"/>
    <col min="9227" max="9229" width="2.6328125" style="233" customWidth="1"/>
    <col min="9230" max="9233" width="2.7265625" style="233" customWidth="1"/>
    <col min="9234" max="9236" width="2.6328125" style="233" customWidth="1"/>
    <col min="9237" max="9240" width="2.7265625" style="233" customWidth="1"/>
    <col min="9241" max="9243" width="2.6328125" style="233" customWidth="1"/>
    <col min="9244" max="9247" width="2.7265625" style="233" customWidth="1"/>
    <col min="9248" max="9248" width="2.6328125" style="233" customWidth="1"/>
    <col min="9249" max="9249" width="5.6328125" style="233" customWidth="1"/>
    <col min="9250" max="9472" width="10.6328125" style="233"/>
    <col min="9473" max="9473" width="2.6328125" style="233" customWidth="1"/>
    <col min="9474" max="9474" width="3.08984375" style="233" customWidth="1"/>
    <col min="9475" max="9475" width="7.6328125" style="233" customWidth="1"/>
    <col min="9476" max="9478" width="2.90625" style="233" customWidth="1"/>
    <col min="9479" max="9482" width="2.7265625" style="233" customWidth="1"/>
    <col min="9483" max="9485" width="2.6328125" style="233" customWidth="1"/>
    <col min="9486" max="9489" width="2.7265625" style="233" customWidth="1"/>
    <col min="9490" max="9492" width="2.6328125" style="233" customWidth="1"/>
    <col min="9493" max="9496" width="2.7265625" style="233" customWidth="1"/>
    <col min="9497" max="9499" width="2.6328125" style="233" customWidth="1"/>
    <col min="9500" max="9503" width="2.7265625" style="233" customWidth="1"/>
    <col min="9504" max="9504" width="2.6328125" style="233" customWidth="1"/>
    <col min="9505" max="9505" width="5.6328125" style="233" customWidth="1"/>
    <col min="9506" max="9728" width="10.6328125" style="233"/>
    <col min="9729" max="9729" width="2.6328125" style="233" customWidth="1"/>
    <col min="9730" max="9730" width="3.08984375" style="233" customWidth="1"/>
    <col min="9731" max="9731" width="7.6328125" style="233" customWidth="1"/>
    <col min="9732" max="9734" width="2.90625" style="233" customWidth="1"/>
    <col min="9735" max="9738" width="2.7265625" style="233" customWidth="1"/>
    <col min="9739" max="9741" width="2.6328125" style="233" customWidth="1"/>
    <col min="9742" max="9745" width="2.7265625" style="233" customWidth="1"/>
    <col min="9746" max="9748" width="2.6328125" style="233" customWidth="1"/>
    <col min="9749" max="9752" width="2.7265625" style="233" customWidth="1"/>
    <col min="9753" max="9755" width="2.6328125" style="233" customWidth="1"/>
    <col min="9756" max="9759" width="2.7265625" style="233" customWidth="1"/>
    <col min="9760" max="9760" width="2.6328125" style="233" customWidth="1"/>
    <col min="9761" max="9761" width="5.6328125" style="233" customWidth="1"/>
    <col min="9762" max="9984" width="10.6328125" style="233"/>
    <col min="9985" max="9985" width="2.6328125" style="233" customWidth="1"/>
    <col min="9986" max="9986" width="3.08984375" style="233" customWidth="1"/>
    <col min="9987" max="9987" width="7.6328125" style="233" customWidth="1"/>
    <col min="9988" max="9990" width="2.90625" style="233" customWidth="1"/>
    <col min="9991" max="9994" width="2.7265625" style="233" customWidth="1"/>
    <col min="9995" max="9997" width="2.6328125" style="233" customWidth="1"/>
    <col min="9998" max="10001" width="2.7265625" style="233" customWidth="1"/>
    <col min="10002" max="10004" width="2.6328125" style="233" customWidth="1"/>
    <col min="10005" max="10008" width="2.7265625" style="233" customWidth="1"/>
    <col min="10009" max="10011" width="2.6328125" style="233" customWidth="1"/>
    <col min="10012" max="10015" width="2.7265625" style="233" customWidth="1"/>
    <col min="10016" max="10016" width="2.6328125" style="233" customWidth="1"/>
    <col min="10017" max="10017" width="5.6328125" style="233" customWidth="1"/>
    <col min="10018" max="10240" width="10.6328125" style="233"/>
    <col min="10241" max="10241" width="2.6328125" style="233" customWidth="1"/>
    <col min="10242" max="10242" width="3.08984375" style="233" customWidth="1"/>
    <col min="10243" max="10243" width="7.6328125" style="233" customWidth="1"/>
    <col min="10244" max="10246" width="2.90625" style="233" customWidth="1"/>
    <col min="10247" max="10250" width="2.7265625" style="233" customWidth="1"/>
    <col min="10251" max="10253" width="2.6328125" style="233" customWidth="1"/>
    <col min="10254" max="10257" width="2.7265625" style="233" customWidth="1"/>
    <col min="10258" max="10260" width="2.6328125" style="233" customWidth="1"/>
    <col min="10261" max="10264" width="2.7265625" style="233" customWidth="1"/>
    <col min="10265" max="10267" width="2.6328125" style="233" customWidth="1"/>
    <col min="10268" max="10271" width="2.7265625" style="233" customWidth="1"/>
    <col min="10272" max="10272" width="2.6328125" style="233" customWidth="1"/>
    <col min="10273" max="10273" width="5.6328125" style="233" customWidth="1"/>
    <col min="10274" max="10496" width="10.6328125" style="233"/>
    <col min="10497" max="10497" width="2.6328125" style="233" customWidth="1"/>
    <col min="10498" max="10498" width="3.08984375" style="233" customWidth="1"/>
    <col min="10499" max="10499" width="7.6328125" style="233" customWidth="1"/>
    <col min="10500" max="10502" width="2.90625" style="233" customWidth="1"/>
    <col min="10503" max="10506" width="2.7265625" style="233" customWidth="1"/>
    <col min="10507" max="10509" width="2.6328125" style="233" customWidth="1"/>
    <col min="10510" max="10513" width="2.7265625" style="233" customWidth="1"/>
    <col min="10514" max="10516" width="2.6328125" style="233" customWidth="1"/>
    <col min="10517" max="10520" width="2.7265625" style="233" customWidth="1"/>
    <col min="10521" max="10523" width="2.6328125" style="233" customWidth="1"/>
    <col min="10524" max="10527" width="2.7265625" style="233" customWidth="1"/>
    <col min="10528" max="10528" width="2.6328125" style="233" customWidth="1"/>
    <col min="10529" max="10529" width="5.6328125" style="233" customWidth="1"/>
    <col min="10530" max="10752" width="10.6328125" style="233"/>
    <col min="10753" max="10753" width="2.6328125" style="233" customWidth="1"/>
    <col min="10754" max="10754" width="3.08984375" style="233" customWidth="1"/>
    <col min="10755" max="10755" width="7.6328125" style="233" customWidth="1"/>
    <col min="10756" max="10758" width="2.90625" style="233" customWidth="1"/>
    <col min="10759" max="10762" width="2.7265625" style="233" customWidth="1"/>
    <col min="10763" max="10765" width="2.6328125" style="233" customWidth="1"/>
    <col min="10766" max="10769" width="2.7265625" style="233" customWidth="1"/>
    <col min="10770" max="10772" width="2.6328125" style="233" customWidth="1"/>
    <col min="10773" max="10776" width="2.7265625" style="233" customWidth="1"/>
    <col min="10777" max="10779" width="2.6328125" style="233" customWidth="1"/>
    <col min="10780" max="10783" width="2.7265625" style="233" customWidth="1"/>
    <col min="10784" max="10784" width="2.6328125" style="233" customWidth="1"/>
    <col min="10785" max="10785" width="5.6328125" style="233" customWidth="1"/>
    <col min="10786" max="11008" width="10.6328125" style="233"/>
    <col min="11009" max="11009" width="2.6328125" style="233" customWidth="1"/>
    <col min="11010" max="11010" width="3.08984375" style="233" customWidth="1"/>
    <col min="11011" max="11011" width="7.6328125" style="233" customWidth="1"/>
    <col min="11012" max="11014" width="2.90625" style="233" customWidth="1"/>
    <col min="11015" max="11018" width="2.7265625" style="233" customWidth="1"/>
    <col min="11019" max="11021" width="2.6328125" style="233" customWidth="1"/>
    <col min="11022" max="11025" width="2.7265625" style="233" customWidth="1"/>
    <col min="11026" max="11028" width="2.6328125" style="233" customWidth="1"/>
    <col min="11029" max="11032" width="2.7265625" style="233" customWidth="1"/>
    <col min="11033" max="11035" width="2.6328125" style="233" customWidth="1"/>
    <col min="11036" max="11039" width="2.7265625" style="233" customWidth="1"/>
    <col min="11040" max="11040" width="2.6328125" style="233" customWidth="1"/>
    <col min="11041" max="11041" width="5.6328125" style="233" customWidth="1"/>
    <col min="11042" max="11264" width="10.6328125" style="233"/>
    <col min="11265" max="11265" width="2.6328125" style="233" customWidth="1"/>
    <col min="11266" max="11266" width="3.08984375" style="233" customWidth="1"/>
    <col min="11267" max="11267" width="7.6328125" style="233" customWidth="1"/>
    <col min="11268" max="11270" width="2.90625" style="233" customWidth="1"/>
    <col min="11271" max="11274" width="2.7265625" style="233" customWidth="1"/>
    <col min="11275" max="11277" width="2.6328125" style="233" customWidth="1"/>
    <col min="11278" max="11281" width="2.7265625" style="233" customWidth="1"/>
    <col min="11282" max="11284" width="2.6328125" style="233" customWidth="1"/>
    <col min="11285" max="11288" width="2.7265625" style="233" customWidth="1"/>
    <col min="11289" max="11291" width="2.6328125" style="233" customWidth="1"/>
    <col min="11292" max="11295" width="2.7265625" style="233" customWidth="1"/>
    <col min="11296" max="11296" width="2.6328125" style="233" customWidth="1"/>
    <col min="11297" max="11297" width="5.6328125" style="233" customWidth="1"/>
    <col min="11298" max="11520" width="10.6328125" style="233"/>
    <col min="11521" max="11521" width="2.6328125" style="233" customWidth="1"/>
    <col min="11522" max="11522" width="3.08984375" style="233" customWidth="1"/>
    <col min="11523" max="11523" width="7.6328125" style="233" customWidth="1"/>
    <col min="11524" max="11526" width="2.90625" style="233" customWidth="1"/>
    <col min="11527" max="11530" width="2.7265625" style="233" customWidth="1"/>
    <col min="11531" max="11533" width="2.6328125" style="233" customWidth="1"/>
    <col min="11534" max="11537" width="2.7265625" style="233" customWidth="1"/>
    <col min="11538" max="11540" width="2.6328125" style="233" customWidth="1"/>
    <col min="11541" max="11544" width="2.7265625" style="233" customWidth="1"/>
    <col min="11545" max="11547" width="2.6328125" style="233" customWidth="1"/>
    <col min="11548" max="11551" width="2.7265625" style="233" customWidth="1"/>
    <col min="11552" max="11552" width="2.6328125" style="233" customWidth="1"/>
    <col min="11553" max="11553" width="5.6328125" style="233" customWidth="1"/>
    <col min="11554" max="11776" width="10.6328125" style="233"/>
    <col min="11777" max="11777" width="2.6328125" style="233" customWidth="1"/>
    <col min="11778" max="11778" width="3.08984375" style="233" customWidth="1"/>
    <col min="11779" max="11779" width="7.6328125" style="233" customWidth="1"/>
    <col min="11780" max="11782" width="2.90625" style="233" customWidth="1"/>
    <col min="11783" max="11786" width="2.7265625" style="233" customWidth="1"/>
    <col min="11787" max="11789" width="2.6328125" style="233" customWidth="1"/>
    <col min="11790" max="11793" width="2.7265625" style="233" customWidth="1"/>
    <col min="11794" max="11796" width="2.6328125" style="233" customWidth="1"/>
    <col min="11797" max="11800" width="2.7265625" style="233" customWidth="1"/>
    <col min="11801" max="11803" width="2.6328125" style="233" customWidth="1"/>
    <col min="11804" max="11807" width="2.7265625" style="233" customWidth="1"/>
    <col min="11808" max="11808" width="2.6328125" style="233" customWidth="1"/>
    <col min="11809" max="11809" width="5.6328125" style="233" customWidth="1"/>
    <col min="11810" max="12032" width="10.6328125" style="233"/>
    <col min="12033" max="12033" width="2.6328125" style="233" customWidth="1"/>
    <col min="12034" max="12034" width="3.08984375" style="233" customWidth="1"/>
    <col min="12035" max="12035" width="7.6328125" style="233" customWidth="1"/>
    <col min="12036" max="12038" width="2.90625" style="233" customWidth="1"/>
    <col min="12039" max="12042" width="2.7265625" style="233" customWidth="1"/>
    <col min="12043" max="12045" width="2.6328125" style="233" customWidth="1"/>
    <col min="12046" max="12049" width="2.7265625" style="233" customWidth="1"/>
    <col min="12050" max="12052" width="2.6328125" style="233" customWidth="1"/>
    <col min="12053" max="12056" width="2.7265625" style="233" customWidth="1"/>
    <col min="12057" max="12059" width="2.6328125" style="233" customWidth="1"/>
    <col min="12060" max="12063" width="2.7265625" style="233" customWidth="1"/>
    <col min="12064" max="12064" width="2.6328125" style="233" customWidth="1"/>
    <col min="12065" max="12065" width="5.6328125" style="233" customWidth="1"/>
    <col min="12066" max="12288" width="10.6328125" style="233"/>
    <col min="12289" max="12289" width="2.6328125" style="233" customWidth="1"/>
    <col min="12290" max="12290" width="3.08984375" style="233" customWidth="1"/>
    <col min="12291" max="12291" width="7.6328125" style="233" customWidth="1"/>
    <col min="12292" max="12294" width="2.90625" style="233" customWidth="1"/>
    <col min="12295" max="12298" width="2.7265625" style="233" customWidth="1"/>
    <col min="12299" max="12301" width="2.6328125" style="233" customWidth="1"/>
    <col min="12302" max="12305" width="2.7265625" style="233" customWidth="1"/>
    <col min="12306" max="12308" width="2.6328125" style="233" customWidth="1"/>
    <col min="12309" max="12312" width="2.7265625" style="233" customWidth="1"/>
    <col min="12313" max="12315" width="2.6328125" style="233" customWidth="1"/>
    <col min="12316" max="12319" width="2.7265625" style="233" customWidth="1"/>
    <col min="12320" max="12320" width="2.6328125" style="233" customWidth="1"/>
    <col min="12321" max="12321" width="5.6328125" style="233" customWidth="1"/>
    <col min="12322" max="12544" width="10.6328125" style="233"/>
    <col min="12545" max="12545" width="2.6328125" style="233" customWidth="1"/>
    <col min="12546" max="12546" width="3.08984375" style="233" customWidth="1"/>
    <col min="12547" max="12547" width="7.6328125" style="233" customWidth="1"/>
    <col min="12548" max="12550" width="2.90625" style="233" customWidth="1"/>
    <col min="12551" max="12554" width="2.7265625" style="233" customWidth="1"/>
    <col min="12555" max="12557" width="2.6328125" style="233" customWidth="1"/>
    <col min="12558" max="12561" width="2.7265625" style="233" customWidth="1"/>
    <col min="12562" max="12564" width="2.6328125" style="233" customWidth="1"/>
    <col min="12565" max="12568" width="2.7265625" style="233" customWidth="1"/>
    <col min="12569" max="12571" width="2.6328125" style="233" customWidth="1"/>
    <col min="12572" max="12575" width="2.7265625" style="233" customWidth="1"/>
    <col min="12576" max="12576" width="2.6328125" style="233" customWidth="1"/>
    <col min="12577" max="12577" width="5.6328125" style="233" customWidth="1"/>
    <col min="12578" max="12800" width="10.6328125" style="233"/>
    <col min="12801" max="12801" width="2.6328125" style="233" customWidth="1"/>
    <col min="12802" max="12802" width="3.08984375" style="233" customWidth="1"/>
    <col min="12803" max="12803" width="7.6328125" style="233" customWidth="1"/>
    <col min="12804" max="12806" width="2.90625" style="233" customWidth="1"/>
    <col min="12807" max="12810" width="2.7265625" style="233" customWidth="1"/>
    <col min="12811" max="12813" width="2.6328125" style="233" customWidth="1"/>
    <col min="12814" max="12817" width="2.7265625" style="233" customWidth="1"/>
    <col min="12818" max="12820" width="2.6328125" style="233" customWidth="1"/>
    <col min="12821" max="12824" width="2.7265625" style="233" customWidth="1"/>
    <col min="12825" max="12827" width="2.6328125" style="233" customWidth="1"/>
    <col min="12828" max="12831" width="2.7265625" style="233" customWidth="1"/>
    <col min="12832" max="12832" width="2.6328125" style="233" customWidth="1"/>
    <col min="12833" max="12833" width="5.6328125" style="233" customWidth="1"/>
    <col min="12834" max="13056" width="10.6328125" style="233"/>
    <col min="13057" max="13057" width="2.6328125" style="233" customWidth="1"/>
    <col min="13058" max="13058" width="3.08984375" style="233" customWidth="1"/>
    <col min="13059" max="13059" width="7.6328125" style="233" customWidth="1"/>
    <col min="13060" max="13062" width="2.90625" style="233" customWidth="1"/>
    <col min="13063" max="13066" width="2.7265625" style="233" customWidth="1"/>
    <col min="13067" max="13069" width="2.6328125" style="233" customWidth="1"/>
    <col min="13070" max="13073" width="2.7265625" style="233" customWidth="1"/>
    <col min="13074" max="13076" width="2.6328125" style="233" customWidth="1"/>
    <col min="13077" max="13080" width="2.7265625" style="233" customWidth="1"/>
    <col min="13081" max="13083" width="2.6328125" style="233" customWidth="1"/>
    <col min="13084" max="13087" width="2.7265625" style="233" customWidth="1"/>
    <col min="13088" max="13088" width="2.6328125" style="233" customWidth="1"/>
    <col min="13089" max="13089" width="5.6328125" style="233" customWidth="1"/>
    <col min="13090" max="13312" width="10.6328125" style="233"/>
    <col min="13313" max="13313" width="2.6328125" style="233" customWidth="1"/>
    <col min="13314" max="13314" width="3.08984375" style="233" customWidth="1"/>
    <col min="13315" max="13315" width="7.6328125" style="233" customWidth="1"/>
    <col min="13316" max="13318" width="2.90625" style="233" customWidth="1"/>
    <col min="13319" max="13322" width="2.7265625" style="233" customWidth="1"/>
    <col min="13323" max="13325" width="2.6328125" style="233" customWidth="1"/>
    <col min="13326" max="13329" width="2.7265625" style="233" customWidth="1"/>
    <col min="13330" max="13332" width="2.6328125" style="233" customWidth="1"/>
    <col min="13333" max="13336" width="2.7265625" style="233" customWidth="1"/>
    <col min="13337" max="13339" width="2.6328125" style="233" customWidth="1"/>
    <col min="13340" max="13343" width="2.7265625" style="233" customWidth="1"/>
    <col min="13344" max="13344" width="2.6328125" style="233" customWidth="1"/>
    <col min="13345" max="13345" width="5.6328125" style="233" customWidth="1"/>
    <col min="13346" max="13568" width="10.6328125" style="233"/>
    <col min="13569" max="13569" width="2.6328125" style="233" customWidth="1"/>
    <col min="13570" max="13570" width="3.08984375" style="233" customWidth="1"/>
    <col min="13571" max="13571" width="7.6328125" style="233" customWidth="1"/>
    <col min="13572" max="13574" width="2.90625" style="233" customWidth="1"/>
    <col min="13575" max="13578" width="2.7265625" style="233" customWidth="1"/>
    <col min="13579" max="13581" width="2.6328125" style="233" customWidth="1"/>
    <col min="13582" max="13585" width="2.7265625" style="233" customWidth="1"/>
    <col min="13586" max="13588" width="2.6328125" style="233" customWidth="1"/>
    <col min="13589" max="13592" width="2.7265625" style="233" customWidth="1"/>
    <col min="13593" max="13595" width="2.6328125" style="233" customWidth="1"/>
    <col min="13596" max="13599" width="2.7265625" style="233" customWidth="1"/>
    <col min="13600" max="13600" width="2.6328125" style="233" customWidth="1"/>
    <col min="13601" max="13601" width="5.6328125" style="233" customWidth="1"/>
    <col min="13602" max="13824" width="10.6328125" style="233"/>
    <col min="13825" max="13825" width="2.6328125" style="233" customWidth="1"/>
    <col min="13826" max="13826" width="3.08984375" style="233" customWidth="1"/>
    <col min="13827" max="13827" width="7.6328125" style="233" customWidth="1"/>
    <col min="13828" max="13830" width="2.90625" style="233" customWidth="1"/>
    <col min="13831" max="13834" width="2.7265625" style="233" customWidth="1"/>
    <col min="13835" max="13837" width="2.6328125" style="233" customWidth="1"/>
    <col min="13838" max="13841" width="2.7265625" style="233" customWidth="1"/>
    <col min="13842" max="13844" width="2.6328125" style="233" customWidth="1"/>
    <col min="13845" max="13848" width="2.7265625" style="233" customWidth="1"/>
    <col min="13849" max="13851" width="2.6328125" style="233" customWidth="1"/>
    <col min="13852" max="13855" width="2.7265625" style="233" customWidth="1"/>
    <col min="13856" max="13856" width="2.6328125" style="233" customWidth="1"/>
    <col min="13857" max="13857" width="5.6328125" style="233" customWidth="1"/>
    <col min="13858" max="14080" width="10.6328125" style="233"/>
    <col min="14081" max="14081" width="2.6328125" style="233" customWidth="1"/>
    <col min="14082" max="14082" width="3.08984375" style="233" customWidth="1"/>
    <col min="14083" max="14083" width="7.6328125" style="233" customWidth="1"/>
    <col min="14084" max="14086" width="2.90625" style="233" customWidth="1"/>
    <col min="14087" max="14090" width="2.7265625" style="233" customWidth="1"/>
    <col min="14091" max="14093" width="2.6328125" style="233" customWidth="1"/>
    <col min="14094" max="14097" width="2.7265625" style="233" customWidth="1"/>
    <col min="14098" max="14100" width="2.6328125" style="233" customWidth="1"/>
    <col min="14101" max="14104" width="2.7265625" style="233" customWidth="1"/>
    <col min="14105" max="14107" width="2.6328125" style="233" customWidth="1"/>
    <col min="14108" max="14111" width="2.7265625" style="233" customWidth="1"/>
    <col min="14112" max="14112" width="2.6328125" style="233" customWidth="1"/>
    <col min="14113" max="14113" width="5.6328125" style="233" customWidth="1"/>
    <col min="14114" max="14336" width="10.6328125" style="233"/>
    <col min="14337" max="14337" width="2.6328125" style="233" customWidth="1"/>
    <col min="14338" max="14338" width="3.08984375" style="233" customWidth="1"/>
    <col min="14339" max="14339" width="7.6328125" style="233" customWidth="1"/>
    <col min="14340" max="14342" width="2.90625" style="233" customWidth="1"/>
    <col min="14343" max="14346" width="2.7265625" style="233" customWidth="1"/>
    <col min="14347" max="14349" width="2.6328125" style="233" customWidth="1"/>
    <col min="14350" max="14353" width="2.7265625" style="233" customWidth="1"/>
    <col min="14354" max="14356" width="2.6328125" style="233" customWidth="1"/>
    <col min="14357" max="14360" width="2.7265625" style="233" customWidth="1"/>
    <col min="14361" max="14363" width="2.6328125" style="233" customWidth="1"/>
    <col min="14364" max="14367" width="2.7265625" style="233" customWidth="1"/>
    <col min="14368" max="14368" width="2.6328125" style="233" customWidth="1"/>
    <col min="14369" max="14369" width="5.6328125" style="233" customWidth="1"/>
    <col min="14370" max="14592" width="10.6328125" style="233"/>
    <col min="14593" max="14593" width="2.6328125" style="233" customWidth="1"/>
    <col min="14594" max="14594" width="3.08984375" style="233" customWidth="1"/>
    <col min="14595" max="14595" width="7.6328125" style="233" customWidth="1"/>
    <col min="14596" max="14598" width="2.90625" style="233" customWidth="1"/>
    <col min="14599" max="14602" width="2.7265625" style="233" customWidth="1"/>
    <col min="14603" max="14605" width="2.6328125" style="233" customWidth="1"/>
    <col min="14606" max="14609" width="2.7265625" style="233" customWidth="1"/>
    <col min="14610" max="14612" width="2.6328125" style="233" customWidth="1"/>
    <col min="14613" max="14616" width="2.7265625" style="233" customWidth="1"/>
    <col min="14617" max="14619" width="2.6328125" style="233" customWidth="1"/>
    <col min="14620" max="14623" width="2.7265625" style="233" customWidth="1"/>
    <col min="14624" max="14624" width="2.6328125" style="233" customWidth="1"/>
    <col min="14625" max="14625" width="5.6328125" style="233" customWidth="1"/>
    <col min="14626" max="14848" width="10.6328125" style="233"/>
    <col min="14849" max="14849" width="2.6328125" style="233" customWidth="1"/>
    <col min="14850" max="14850" width="3.08984375" style="233" customWidth="1"/>
    <col min="14851" max="14851" width="7.6328125" style="233" customWidth="1"/>
    <col min="14852" max="14854" width="2.90625" style="233" customWidth="1"/>
    <col min="14855" max="14858" width="2.7265625" style="233" customWidth="1"/>
    <col min="14859" max="14861" width="2.6328125" style="233" customWidth="1"/>
    <col min="14862" max="14865" width="2.7265625" style="233" customWidth="1"/>
    <col min="14866" max="14868" width="2.6328125" style="233" customWidth="1"/>
    <col min="14869" max="14872" width="2.7265625" style="233" customWidth="1"/>
    <col min="14873" max="14875" width="2.6328125" style="233" customWidth="1"/>
    <col min="14876" max="14879" width="2.7265625" style="233" customWidth="1"/>
    <col min="14880" max="14880" width="2.6328125" style="233" customWidth="1"/>
    <col min="14881" max="14881" width="5.6328125" style="233" customWidth="1"/>
    <col min="14882" max="15104" width="10.6328125" style="233"/>
    <col min="15105" max="15105" width="2.6328125" style="233" customWidth="1"/>
    <col min="15106" max="15106" width="3.08984375" style="233" customWidth="1"/>
    <col min="15107" max="15107" width="7.6328125" style="233" customWidth="1"/>
    <col min="15108" max="15110" width="2.90625" style="233" customWidth="1"/>
    <col min="15111" max="15114" width="2.7265625" style="233" customWidth="1"/>
    <col min="15115" max="15117" width="2.6328125" style="233" customWidth="1"/>
    <col min="15118" max="15121" width="2.7265625" style="233" customWidth="1"/>
    <col min="15122" max="15124" width="2.6328125" style="233" customWidth="1"/>
    <col min="15125" max="15128" width="2.7265625" style="233" customWidth="1"/>
    <col min="15129" max="15131" width="2.6328125" style="233" customWidth="1"/>
    <col min="15132" max="15135" width="2.7265625" style="233" customWidth="1"/>
    <col min="15136" max="15136" width="2.6328125" style="233" customWidth="1"/>
    <col min="15137" max="15137" width="5.6328125" style="233" customWidth="1"/>
    <col min="15138" max="15360" width="10.6328125" style="233"/>
    <col min="15361" max="15361" width="2.6328125" style="233" customWidth="1"/>
    <col min="15362" max="15362" width="3.08984375" style="233" customWidth="1"/>
    <col min="15363" max="15363" width="7.6328125" style="233" customWidth="1"/>
    <col min="15364" max="15366" width="2.90625" style="233" customWidth="1"/>
    <col min="15367" max="15370" width="2.7265625" style="233" customWidth="1"/>
    <col min="15371" max="15373" width="2.6328125" style="233" customWidth="1"/>
    <col min="15374" max="15377" width="2.7265625" style="233" customWidth="1"/>
    <col min="15378" max="15380" width="2.6328125" style="233" customWidth="1"/>
    <col min="15381" max="15384" width="2.7265625" style="233" customWidth="1"/>
    <col min="15385" max="15387" width="2.6328125" style="233" customWidth="1"/>
    <col min="15388" max="15391" width="2.7265625" style="233" customWidth="1"/>
    <col min="15392" max="15392" width="2.6328125" style="233" customWidth="1"/>
    <col min="15393" max="15393" width="5.6328125" style="233" customWidth="1"/>
    <col min="15394" max="15616" width="10.6328125" style="233"/>
    <col min="15617" max="15617" width="2.6328125" style="233" customWidth="1"/>
    <col min="15618" max="15618" width="3.08984375" style="233" customWidth="1"/>
    <col min="15619" max="15619" width="7.6328125" style="233" customWidth="1"/>
    <col min="15620" max="15622" width="2.90625" style="233" customWidth="1"/>
    <col min="15623" max="15626" width="2.7265625" style="233" customWidth="1"/>
    <col min="15627" max="15629" width="2.6328125" style="233" customWidth="1"/>
    <col min="15630" max="15633" width="2.7265625" style="233" customWidth="1"/>
    <col min="15634" max="15636" width="2.6328125" style="233" customWidth="1"/>
    <col min="15637" max="15640" width="2.7265625" style="233" customWidth="1"/>
    <col min="15641" max="15643" width="2.6328125" style="233" customWidth="1"/>
    <col min="15644" max="15647" width="2.7265625" style="233" customWidth="1"/>
    <col min="15648" max="15648" width="2.6328125" style="233" customWidth="1"/>
    <col min="15649" max="15649" width="5.6328125" style="233" customWidth="1"/>
    <col min="15650" max="15872" width="10.6328125" style="233"/>
    <col min="15873" max="15873" width="2.6328125" style="233" customWidth="1"/>
    <col min="15874" max="15874" width="3.08984375" style="233" customWidth="1"/>
    <col min="15875" max="15875" width="7.6328125" style="233" customWidth="1"/>
    <col min="15876" max="15878" width="2.90625" style="233" customWidth="1"/>
    <col min="15879" max="15882" width="2.7265625" style="233" customWidth="1"/>
    <col min="15883" max="15885" width="2.6328125" style="233" customWidth="1"/>
    <col min="15886" max="15889" width="2.7265625" style="233" customWidth="1"/>
    <col min="15890" max="15892" width="2.6328125" style="233" customWidth="1"/>
    <col min="15893" max="15896" width="2.7265625" style="233" customWidth="1"/>
    <col min="15897" max="15899" width="2.6328125" style="233" customWidth="1"/>
    <col min="15900" max="15903" width="2.7265625" style="233" customWidth="1"/>
    <col min="15904" max="15904" width="2.6328125" style="233" customWidth="1"/>
    <col min="15905" max="15905" width="5.6328125" style="233" customWidth="1"/>
    <col min="15906" max="16128" width="10.6328125" style="233"/>
    <col min="16129" max="16129" width="2.6328125" style="233" customWidth="1"/>
    <col min="16130" max="16130" width="3.08984375" style="233" customWidth="1"/>
    <col min="16131" max="16131" width="7.6328125" style="233" customWidth="1"/>
    <col min="16132" max="16134" width="2.90625" style="233" customWidth="1"/>
    <col min="16135" max="16138" width="2.7265625" style="233" customWidth="1"/>
    <col min="16139" max="16141" width="2.6328125" style="233" customWidth="1"/>
    <col min="16142" max="16145" width="2.7265625" style="233" customWidth="1"/>
    <col min="16146" max="16148" width="2.6328125" style="233" customWidth="1"/>
    <col min="16149" max="16152" width="2.7265625" style="233" customWidth="1"/>
    <col min="16153" max="16155" width="2.6328125" style="233" customWidth="1"/>
    <col min="16156" max="16159" width="2.7265625" style="233" customWidth="1"/>
    <col min="16160" max="16160" width="2.6328125" style="233" customWidth="1"/>
    <col min="16161" max="16161" width="5.6328125" style="233" customWidth="1"/>
    <col min="16162" max="16384" width="10.6328125" style="233"/>
  </cols>
  <sheetData>
    <row r="1" spans="1:45" s="270" customFormat="1" ht="26.25" customHeight="1" x14ac:dyDescent="0.2">
      <c r="B1" s="271" t="s">
        <v>262</v>
      </c>
      <c r="D1" s="272"/>
      <c r="E1" s="272"/>
      <c r="F1" s="272"/>
      <c r="G1" s="273"/>
      <c r="H1" s="273"/>
      <c r="I1" s="273"/>
      <c r="J1" s="273"/>
      <c r="K1" s="273"/>
      <c r="L1" s="273"/>
      <c r="M1" s="273"/>
      <c r="N1" s="273"/>
      <c r="O1" s="273"/>
      <c r="P1" s="273"/>
    </row>
    <row r="2" spans="1:45" ht="27" customHeight="1" x14ac:dyDescent="0.2">
      <c r="B2" s="54" t="s">
        <v>204</v>
      </c>
      <c r="Y2" s="229"/>
      <c r="Z2" s="229"/>
      <c r="AA2" s="229"/>
      <c r="AB2" s="229"/>
      <c r="AC2" s="229"/>
      <c r="AD2" s="229"/>
    </row>
    <row r="3" spans="1:45" ht="12.75" customHeight="1" x14ac:dyDescent="0.2">
      <c r="A3" s="1"/>
      <c r="B3" s="120"/>
      <c r="C3" s="117"/>
      <c r="D3" s="117"/>
      <c r="E3" s="117"/>
      <c r="F3" s="117"/>
      <c r="G3" s="117"/>
      <c r="H3" s="117"/>
      <c r="I3" s="117"/>
      <c r="J3" s="117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13" t="s">
        <v>208</v>
      </c>
      <c r="AF3" s="199"/>
      <c r="AG3" s="199"/>
      <c r="AH3" s="199"/>
      <c r="AI3" s="199"/>
      <c r="AJ3" s="199"/>
      <c r="AK3" s="199"/>
      <c r="AM3" s="202"/>
      <c r="AP3" s="202"/>
      <c r="AS3" s="199"/>
    </row>
    <row r="4" spans="1:45" ht="25.5" customHeight="1" x14ac:dyDescent="0.2">
      <c r="A4" s="1"/>
      <c r="B4" s="900" t="s">
        <v>292</v>
      </c>
      <c r="C4" s="901"/>
      <c r="D4" s="450" t="s">
        <v>335</v>
      </c>
      <c r="E4" s="451"/>
      <c r="F4" s="451"/>
      <c r="G4" s="451"/>
      <c r="H4" s="451"/>
      <c r="I4" s="451"/>
      <c r="J4" s="461"/>
      <c r="K4" s="445" t="s">
        <v>291</v>
      </c>
      <c r="L4" s="445"/>
      <c r="M4" s="445"/>
      <c r="N4" s="445"/>
      <c r="O4" s="445"/>
      <c r="P4" s="445"/>
      <c r="Q4" s="450"/>
      <c r="R4" s="445" t="s">
        <v>319</v>
      </c>
      <c r="S4" s="445"/>
      <c r="T4" s="445"/>
      <c r="U4" s="445"/>
      <c r="V4" s="445"/>
      <c r="W4" s="445"/>
      <c r="X4" s="450"/>
      <c r="Y4" s="445" t="s">
        <v>336</v>
      </c>
      <c r="Z4" s="445"/>
      <c r="AA4" s="445"/>
      <c r="AB4" s="445"/>
      <c r="AC4" s="445"/>
      <c r="AD4" s="445"/>
      <c r="AE4" s="911"/>
      <c r="AF4" s="274"/>
      <c r="AG4" s="204"/>
      <c r="AH4" s="204"/>
      <c r="AI4" s="205"/>
      <c r="AL4" s="274"/>
    </row>
    <row r="5" spans="1:45" ht="25.5" customHeight="1" x14ac:dyDescent="0.2">
      <c r="A5" s="1"/>
      <c r="B5" s="909"/>
      <c r="C5" s="910"/>
      <c r="D5" s="912" t="s">
        <v>320</v>
      </c>
      <c r="E5" s="913"/>
      <c r="F5" s="914"/>
      <c r="G5" s="526" t="s">
        <v>357</v>
      </c>
      <c r="H5" s="532"/>
      <c r="I5" s="532"/>
      <c r="J5" s="527"/>
      <c r="K5" s="912" t="s">
        <v>320</v>
      </c>
      <c r="L5" s="913"/>
      <c r="M5" s="914"/>
      <c r="N5" s="526" t="s">
        <v>357</v>
      </c>
      <c r="O5" s="532"/>
      <c r="P5" s="532"/>
      <c r="Q5" s="527"/>
      <c r="R5" s="446" t="s">
        <v>320</v>
      </c>
      <c r="S5" s="446"/>
      <c r="T5" s="446"/>
      <c r="U5" s="447" t="s">
        <v>357</v>
      </c>
      <c r="V5" s="447"/>
      <c r="W5" s="447"/>
      <c r="X5" s="526"/>
      <c r="Y5" s="446" t="s">
        <v>320</v>
      </c>
      <c r="Z5" s="446"/>
      <c r="AA5" s="446"/>
      <c r="AB5" s="447" t="s">
        <v>357</v>
      </c>
      <c r="AC5" s="447"/>
      <c r="AD5" s="447"/>
      <c r="AE5" s="435"/>
      <c r="AF5" s="274"/>
      <c r="AG5" s="204"/>
      <c r="AH5" s="204"/>
      <c r="AI5" s="275"/>
      <c r="AL5" s="276"/>
    </row>
    <row r="6" spans="1:45" ht="14.25" customHeight="1" x14ac:dyDescent="0.2">
      <c r="A6" s="1"/>
      <c r="B6" s="566" t="s">
        <v>142</v>
      </c>
      <c r="C6" s="527"/>
      <c r="D6" s="926">
        <v>-1497</v>
      </c>
      <c r="E6" s="926"/>
      <c r="F6" s="926"/>
      <c r="G6" s="915">
        <f>SUM(G8:J9)</f>
        <v>4637176</v>
      </c>
      <c r="H6" s="916"/>
      <c r="I6" s="916"/>
      <c r="J6" s="924"/>
      <c r="K6" s="926">
        <v>-1523</v>
      </c>
      <c r="L6" s="926"/>
      <c r="M6" s="926"/>
      <c r="N6" s="915">
        <f>SUM(N8:Q9)</f>
        <v>4682485</v>
      </c>
      <c r="O6" s="916"/>
      <c r="P6" s="916"/>
      <c r="Q6" s="924"/>
      <c r="R6" s="926">
        <v>-1595</v>
      </c>
      <c r="S6" s="926"/>
      <c r="T6" s="926"/>
      <c r="U6" s="915">
        <f>SUM(U8:X9)</f>
        <v>4686024</v>
      </c>
      <c r="V6" s="916"/>
      <c r="W6" s="916"/>
      <c r="X6" s="924"/>
      <c r="Y6" s="927">
        <v>1489</v>
      </c>
      <c r="Z6" s="927"/>
      <c r="AA6" s="927"/>
      <c r="AB6" s="915">
        <f>SUM(AB8:AE9)</f>
        <v>4648521</v>
      </c>
      <c r="AC6" s="916"/>
      <c r="AD6" s="916"/>
      <c r="AE6" s="917"/>
      <c r="AF6" s="274"/>
      <c r="AG6" s="204"/>
      <c r="AH6" s="204"/>
      <c r="AI6" s="275"/>
      <c r="AL6" s="276"/>
    </row>
    <row r="7" spans="1:45" ht="14.25" customHeight="1" x14ac:dyDescent="0.2">
      <c r="A7" s="1"/>
      <c r="B7" s="551"/>
      <c r="C7" s="552"/>
      <c r="D7" s="921">
        <v>1766</v>
      </c>
      <c r="E7" s="922"/>
      <c r="F7" s="923"/>
      <c r="G7" s="918"/>
      <c r="H7" s="919"/>
      <c r="I7" s="919"/>
      <c r="J7" s="925"/>
      <c r="K7" s="921">
        <v>1790</v>
      </c>
      <c r="L7" s="922"/>
      <c r="M7" s="923"/>
      <c r="N7" s="918"/>
      <c r="O7" s="919"/>
      <c r="P7" s="919"/>
      <c r="Q7" s="925"/>
      <c r="R7" s="921">
        <v>1881</v>
      </c>
      <c r="S7" s="922"/>
      <c r="T7" s="923"/>
      <c r="U7" s="918"/>
      <c r="V7" s="919"/>
      <c r="W7" s="919"/>
      <c r="X7" s="925"/>
      <c r="Y7" s="921">
        <v>1743</v>
      </c>
      <c r="Z7" s="922"/>
      <c r="AA7" s="923"/>
      <c r="AB7" s="918"/>
      <c r="AC7" s="919"/>
      <c r="AD7" s="919"/>
      <c r="AE7" s="920"/>
      <c r="AF7" s="274"/>
      <c r="AG7" s="204"/>
      <c r="AH7" s="204"/>
      <c r="AI7" s="275"/>
      <c r="AL7" s="276"/>
    </row>
    <row r="8" spans="1:45" ht="25.5" customHeight="1" x14ac:dyDescent="0.2">
      <c r="A8" s="1"/>
      <c r="B8" s="566" t="s">
        <v>358</v>
      </c>
      <c r="C8" s="527"/>
      <c r="D8" s="906">
        <v>1459</v>
      </c>
      <c r="E8" s="906"/>
      <c r="F8" s="906"/>
      <c r="G8" s="907">
        <v>4000009</v>
      </c>
      <c r="H8" s="907"/>
      <c r="I8" s="907"/>
      <c r="J8" s="908"/>
      <c r="K8" s="906">
        <v>1484</v>
      </c>
      <c r="L8" s="906"/>
      <c r="M8" s="906"/>
      <c r="N8" s="907">
        <v>4047093</v>
      </c>
      <c r="O8" s="907"/>
      <c r="P8" s="907"/>
      <c r="Q8" s="908"/>
      <c r="R8" s="906">
        <v>1555</v>
      </c>
      <c r="S8" s="906"/>
      <c r="T8" s="906"/>
      <c r="U8" s="907">
        <v>4073056</v>
      </c>
      <c r="V8" s="907"/>
      <c r="W8" s="907"/>
      <c r="X8" s="908"/>
      <c r="Y8" s="906">
        <v>1453</v>
      </c>
      <c r="Z8" s="906"/>
      <c r="AA8" s="906"/>
      <c r="AB8" s="907">
        <v>4025109</v>
      </c>
      <c r="AC8" s="907"/>
      <c r="AD8" s="907"/>
      <c r="AE8" s="982"/>
      <c r="AF8" s="277"/>
      <c r="AG8" s="204"/>
      <c r="AH8" s="204"/>
      <c r="AI8" s="216"/>
      <c r="AL8" s="278"/>
    </row>
    <row r="9" spans="1:45" ht="25.5" customHeight="1" x14ac:dyDescent="0.2">
      <c r="A9" s="1"/>
      <c r="B9" s="566" t="s">
        <v>141</v>
      </c>
      <c r="C9" s="527"/>
      <c r="D9" s="906">
        <v>307</v>
      </c>
      <c r="E9" s="906"/>
      <c r="F9" s="906"/>
      <c r="G9" s="907">
        <v>637167</v>
      </c>
      <c r="H9" s="907"/>
      <c r="I9" s="907"/>
      <c r="J9" s="908"/>
      <c r="K9" s="906">
        <v>306</v>
      </c>
      <c r="L9" s="906"/>
      <c r="M9" s="906"/>
      <c r="N9" s="907">
        <v>635392</v>
      </c>
      <c r="O9" s="907"/>
      <c r="P9" s="907"/>
      <c r="Q9" s="908"/>
      <c r="R9" s="906">
        <v>326</v>
      </c>
      <c r="S9" s="906"/>
      <c r="T9" s="906"/>
      <c r="U9" s="907">
        <v>612968</v>
      </c>
      <c r="V9" s="907"/>
      <c r="W9" s="907"/>
      <c r="X9" s="908"/>
      <c r="Y9" s="906">
        <v>290</v>
      </c>
      <c r="Z9" s="906"/>
      <c r="AA9" s="906"/>
      <c r="AB9" s="907">
        <v>623412</v>
      </c>
      <c r="AC9" s="907"/>
      <c r="AD9" s="907"/>
      <c r="AE9" s="982"/>
      <c r="AF9" s="277"/>
      <c r="AG9" s="204"/>
      <c r="AH9" s="204"/>
      <c r="AI9" s="219"/>
      <c r="AL9" s="278"/>
    </row>
    <row r="10" spans="1:45" ht="17.149999999999999" customHeight="1" x14ac:dyDescent="0.2">
      <c r="A10" s="1"/>
      <c r="B10" s="928" t="s">
        <v>209</v>
      </c>
      <c r="C10" s="928"/>
      <c r="D10" s="928"/>
      <c r="E10" s="928"/>
      <c r="F10" s="928"/>
      <c r="G10" s="928"/>
      <c r="H10" s="928"/>
      <c r="I10" s="928"/>
      <c r="J10" s="928"/>
      <c r="K10" s="928"/>
      <c r="L10" s="928"/>
      <c r="M10" s="928"/>
      <c r="N10" s="928"/>
      <c r="O10" s="928"/>
      <c r="P10" s="928"/>
      <c r="Q10" s="928"/>
      <c r="R10" s="928"/>
      <c r="S10" s="928"/>
      <c r="T10" s="928"/>
      <c r="U10" s="928"/>
      <c r="V10" s="928"/>
      <c r="W10" s="928"/>
      <c r="X10" s="928"/>
      <c r="Y10" s="928"/>
      <c r="Z10" s="928"/>
      <c r="AA10" s="928"/>
      <c r="AB10" s="928"/>
      <c r="AC10" s="928"/>
      <c r="AD10" s="928"/>
      <c r="AE10" s="928"/>
      <c r="AF10" s="199"/>
      <c r="AG10" s="199"/>
      <c r="AH10" s="199"/>
      <c r="AI10" s="199"/>
      <c r="AJ10" s="199"/>
      <c r="AK10" s="199"/>
      <c r="AL10" s="274"/>
      <c r="AM10" s="274"/>
      <c r="AN10" s="274"/>
      <c r="AO10" s="274"/>
      <c r="AP10" s="274"/>
      <c r="AQ10" s="274"/>
      <c r="AR10" s="274"/>
      <c r="AS10" s="274"/>
    </row>
    <row r="11" spans="1:45" ht="17.149999999999999" customHeight="1" x14ac:dyDescent="0.2">
      <c r="AF11" s="199"/>
      <c r="AG11" s="199"/>
      <c r="AH11" s="199"/>
      <c r="AI11" s="199"/>
      <c r="AJ11" s="199"/>
      <c r="AK11" s="199"/>
      <c r="AL11" s="274"/>
      <c r="AM11" s="274"/>
      <c r="AN11" s="274"/>
      <c r="AO11" s="274"/>
      <c r="AP11" s="274"/>
      <c r="AQ11" s="274"/>
      <c r="AR11" s="274"/>
      <c r="AS11" s="274"/>
    </row>
    <row r="12" spans="1:45" ht="17.149999999999999" customHeight="1" x14ac:dyDescent="0.2"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79"/>
      <c r="R12" s="279"/>
      <c r="S12" s="279"/>
      <c r="T12" s="279"/>
      <c r="U12" s="279"/>
      <c r="V12" s="279"/>
      <c r="W12" s="279"/>
      <c r="X12" s="279"/>
      <c r="Y12" s="213"/>
      <c r="Z12" s="213"/>
      <c r="AA12" s="213"/>
      <c r="AB12" s="213"/>
      <c r="AC12" s="213"/>
      <c r="AD12" s="213"/>
      <c r="AF12" s="199"/>
      <c r="AG12" s="199"/>
      <c r="AH12" s="202"/>
      <c r="AI12" s="202"/>
      <c r="AJ12" s="202"/>
      <c r="AK12" s="202"/>
      <c r="AL12" s="274"/>
      <c r="AM12" s="274"/>
      <c r="AN12" s="274"/>
      <c r="AO12" s="274"/>
      <c r="AP12" s="274"/>
      <c r="AQ12" s="274"/>
      <c r="AR12" s="274"/>
      <c r="AS12" s="274"/>
    </row>
    <row r="13" spans="1:45" ht="17.149999999999999" customHeight="1" x14ac:dyDescent="0.2"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79"/>
      <c r="R13" s="279"/>
      <c r="S13" s="279"/>
      <c r="T13" s="279"/>
      <c r="U13" s="279"/>
      <c r="V13" s="279"/>
      <c r="W13" s="279"/>
      <c r="X13" s="279"/>
      <c r="Y13" s="213"/>
      <c r="Z13" s="213"/>
      <c r="AA13" s="213"/>
      <c r="AB13" s="213"/>
      <c r="AC13" s="213"/>
      <c r="AD13" s="213"/>
      <c r="AF13" s="199"/>
      <c r="AG13" s="199"/>
      <c r="AH13" s="202"/>
      <c r="AI13" s="202"/>
      <c r="AJ13" s="202"/>
      <c r="AK13" s="202"/>
      <c r="AL13" s="274"/>
      <c r="AM13" s="274"/>
      <c r="AN13" s="274"/>
      <c r="AO13" s="274"/>
      <c r="AP13" s="274"/>
      <c r="AQ13" s="274"/>
      <c r="AR13" s="274"/>
      <c r="AS13" s="274"/>
    </row>
    <row r="14" spans="1:45" ht="17.149999999999999" customHeight="1" x14ac:dyDescent="0.2"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79"/>
      <c r="R14" s="279"/>
      <c r="S14" s="279"/>
      <c r="T14" s="279"/>
      <c r="U14" s="279"/>
      <c r="V14" s="279"/>
      <c r="W14" s="279"/>
      <c r="X14" s="279"/>
      <c r="Y14" s="213"/>
      <c r="Z14" s="213"/>
      <c r="AA14" s="213"/>
      <c r="AB14" s="213"/>
      <c r="AC14" s="213"/>
      <c r="AD14" s="213"/>
      <c r="AF14" s="199"/>
      <c r="AG14" s="199"/>
      <c r="AH14" s="202"/>
      <c r="AI14" s="202"/>
      <c r="AJ14" s="202"/>
      <c r="AK14" s="202"/>
      <c r="AL14" s="274"/>
      <c r="AM14" s="274"/>
      <c r="AN14" s="274"/>
      <c r="AO14" s="274"/>
      <c r="AP14" s="274"/>
      <c r="AQ14" s="274"/>
      <c r="AR14" s="274"/>
      <c r="AS14" s="274"/>
    </row>
    <row r="15" spans="1:45" ht="17.149999999999999" customHeight="1" x14ac:dyDescent="0.2"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79"/>
      <c r="R15" s="279"/>
      <c r="S15" s="279"/>
      <c r="T15" s="279"/>
      <c r="U15" s="279"/>
      <c r="V15" s="279"/>
      <c r="W15" s="279"/>
      <c r="X15" s="279"/>
      <c r="Y15" s="213"/>
      <c r="Z15" s="213"/>
      <c r="AA15" s="213"/>
      <c r="AB15" s="213"/>
      <c r="AC15" s="213"/>
      <c r="AD15" s="213"/>
      <c r="AF15" s="199"/>
      <c r="AG15" s="199"/>
      <c r="AH15" s="202"/>
      <c r="AI15" s="202"/>
      <c r="AJ15" s="202"/>
      <c r="AK15" s="202"/>
      <c r="AL15" s="274"/>
      <c r="AM15" s="274"/>
      <c r="AN15" s="274"/>
      <c r="AO15" s="274"/>
      <c r="AP15" s="274"/>
      <c r="AQ15" s="274"/>
      <c r="AR15" s="274"/>
      <c r="AS15" s="274"/>
    </row>
    <row r="16" spans="1:45" ht="16.5" x14ac:dyDescent="0.2">
      <c r="B16" s="280" t="s">
        <v>460</v>
      </c>
      <c r="D16" s="281"/>
      <c r="E16" s="281"/>
      <c r="F16" s="281"/>
      <c r="G16" s="212"/>
      <c r="H16" s="212"/>
      <c r="I16" s="212"/>
      <c r="J16" s="212"/>
      <c r="Q16" s="212"/>
      <c r="R16" s="212"/>
      <c r="S16" s="212"/>
      <c r="T16" s="279"/>
      <c r="U16" s="282"/>
      <c r="V16" s="283"/>
      <c r="W16" s="284"/>
      <c r="X16" s="283"/>
      <c r="Y16" s="213"/>
      <c r="Z16" s="213"/>
      <c r="AA16" s="213"/>
      <c r="AB16" s="213"/>
      <c r="AC16" s="213"/>
      <c r="AD16" s="213"/>
      <c r="AF16" s="212"/>
      <c r="AG16"/>
      <c r="AH16" s="279"/>
      <c r="AI16" s="209"/>
      <c r="AJ16" s="279"/>
      <c r="AK16" s="209"/>
      <c r="AL16" s="285"/>
      <c r="AM16" s="285"/>
      <c r="AN16" s="285"/>
      <c r="AO16" s="285"/>
      <c r="AP16" s="285"/>
      <c r="AQ16" s="285"/>
      <c r="AR16" s="285"/>
      <c r="AS16" s="285"/>
    </row>
    <row r="17" spans="2:49" ht="15" customHeight="1" x14ac:dyDescent="0.2"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12"/>
      <c r="AG17" s="212"/>
      <c r="AH17" s="279"/>
      <c r="AI17" s="279"/>
      <c r="AJ17" s="279"/>
      <c r="AK17" s="213"/>
      <c r="AL17" s="274"/>
      <c r="AM17" s="274"/>
      <c r="AN17" s="274"/>
      <c r="AO17" s="274"/>
      <c r="AP17" s="274"/>
      <c r="AQ17" s="274"/>
      <c r="AR17" s="274"/>
      <c r="AS17" s="274"/>
    </row>
    <row r="18" spans="2:49" ht="30.75" customHeight="1" x14ac:dyDescent="0.2">
      <c r="B18" s="929" t="s">
        <v>205</v>
      </c>
      <c r="C18" s="445"/>
      <c r="D18" s="421" t="s">
        <v>210</v>
      </c>
      <c r="E18" s="422"/>
      <c r="F18" s="422"/>
      <c r="G18" s="427"/>
      <c r="H18" s="445" t="s">
        <v>211</v>
      </c>
      <c r="I18" s="445"/>
      <c r="J18" s="445"/>
      <c r="K18" s="445"/>
      <c r="L18" s="445"/>
      <c r="M18" s="445" t="s">
        <v>293</v>
      </c>
      <c r="N18" s="445"/>
      <c r="O18" s="445"/>
      <c r="P18" s="445"/>
      <c r="Q18" s="445"/>
      <c r="R18" s="445" t="s">
        <v>143</v>
      </c>
      <c r="S18" s="445"/>
      <c r="T18" s="445"/>
      <c r="U18" s="445"/>
      <c r="V18" s="450"/>
      <c r="W18" s="445" t="s">
        <v>212</v>
      </c>
      <c r="X18" s="445"/>
      <c r="Y18" s="445"/>
      <c r="Z18" s="445"/>
      <c r="AA18" s="445"/>
      <c r="AB18" s="450" t="s">
        <v>151</v>
      </c>
      <c r="AC18" s="451"/>
      <c r="AD18" s="451"/>
      <c r="AE18" s="948"/>
      <c r="AF18" s="199"/>
      <c r="AG18" s="199"/>
      <c r="AH18" s="199"/>
      <c r="AI18" s="201"/>
      <c r="AJ18" s="199"/>
      <c r="AK18" s="199"/>
      <c r="AL18" s="199"/>
      <c r="AM18" s="199"/>
      <c r="AN18" s="199"/>
      <c r="AO18" s="199"/>
      <c r="AQ18" s="202"/>
      <c r="AT18" s="202"/>
      <c r="AW18" s="199"/>
    </row>
    <row r="19" spans="2:49" ht="14.25" customHeight="1" x14ac:dyDescent="0.2">
      <c r="B19" s="566" t="s">
        <v>146</v>
      </c>
      <c r="C19" s="527"/>
      <c r="D19" s="932" t="s">
        <v>213</v>
      </c>
      <c r="E19" s="933"/>
      <c r="F19" s="933"/>
      <c r="G19" s="934"/>
      <c r="H19" s="941"/>
      <c r="I19" s="942"/>
      <c r="J19" s="942"/>
      <c r="K19" s="942"/>
      <c r="L19" s="943"/>
      <c r="M19" s="941"/>
      <c r="N19" s="942"/>
      <c r="O19" s="942"/>
      <c r="P19" s="942"/>
      <c r="Q19" s="943"/>
      <c r="R19" s="941"/>
      <c r="S19" s="942"/>
      <c r="T19" s="942"/>
      <c r="U19" s="942"/>
      <c r="V19" s="943"/>
      <c r="W19" s="941"/>
      <c r="X19" s="942"/>
      <c r="Y19" s="942"/>
      <c r="Z19" s="942"/>
      <c r="AA19" s="943"/>
      <c r="AB19" s="932" t="s">
        <v>145</v>
      </c>
      <c r="AC19" s="933"/>
      <c r="AD19" s="933"/>
      <c r="AE19" s="947"/>
      <c r="AF19" s="199"/>
      <c r="AG19" s="199"/>
      <c r="AH19" s="199"/>
      <c r="AI19" s="201"/>
      <c r="AJ19" s="199"/>
      <c r="AK19" s="199"/>
      <c r="AL19" s="199"/>
      <c r="AM19" s="199"/>
      <c r="AN19" s="199"/>
      <c r="AO19" s="199"/>
      <c r="AQ19" s="202"/>
      <c r="AT19" s="202"/>
      <c r="AW19" s="199"/>
    </row>
    <row r="20" spans="2:49" ht="14.25" customHeight="1" x14ac:dyDescent="0.2">
      <c r="B20" s="566"/>
      <c r="C20" s="527"/>
      <c r="D20" s="935">
        <v>1489</v>
      </c>
      <c r="E20" s="936"/>
      <c r="F20" s="936"/>
      <c r="G20" s="937"/>
      <c r="H20" s="944"/>
      <c r="I20" s="945"/>
      <c r="J20" s="945"/>
      <c r="K20" s="945"/>
      <c r="L20" s="946"/>
      <c r="M20" s="944"/>
      <c r="N20" s="945"/>
      <c r="O20" s="945"/>
      <c r="P20" s="945"/>
      <c r="Q20" s="946"/>
      <c r="R20" s="944"/>
      <c r="S20" s="945"/>
      <c r="T20" s="945"/>
      <c r="U20" s="945"/>
      <c r="V20" s="946"/>
      <c r="W20" s="944"/>
      <c r="X20" s="945"/>
      <c r="Y20" s="945"/>
      <c r="Z20" s="945"/>
      <c r="AA20" s="946"/>
      <c r="AB20" s="921">
        <v>4648521</v>
      </c>
      <c r="AC20" s="930"/>
      <c r="AD20" s="930"/>
      <c r="AE20" s="931"/>
      <c r="AF20" s="199"/>
      <c r="AG20" s="199"/>
      <c r="AH20" s="199"/>
      <c r="AI20" s="201"/>
      <c r="AJ20" s="199"/>
      <c r="AK20" s="199"/>
      <c r="AL20" s="199"/>
      <c r="AM20" s="199"/>
      <c r="AN20" s="199"/>
      <c r="AO20" s="199"/>
      <c r="AQ20" s="202"/>
      <c r="AT20" s="202"/>
      <c r="AW20" s="199"/>
    </row>
    <row r="21" spans="2:49" ht="14.25" customHeight="1" x14ac:dyDescent="0.2">
      <c r="B21" s="551"/>
      <c r="C21" s="552"/>
      <c r="D21" s="938">
        <v>1743</v>
      </c>
      <c r="E21" s="939"/>
      <c r="F21" s="939"/>
      <c r="G21" s="940"/>
      <c r="H21" s="944"/>
      <c r="I21" s="945"/>
      <c r="J21" s="945"/>
      <c r="K21" s="945"/>
      <c r="L21" s="946"/>
      <c r="M21" s="944"/>
      <c r="N21" s="945"/>
      <c r="O21" s="945"/>
      <c r="P21" s="945"/>
      <c r="Q21" s="946"/>
      <c r="R21" s="944"/>
      <c r="S21" s="945"/>
      <c r="T21" s="945"/>
      <c r="U21" s="945"/>
      <c r="V21" s="946"/>
      <c r="W21" s="944"/>
      <c r="X21" s="945"/>
      <c r="Y21" s="945"/>
      <c r="Z21" s="945"/>
      <c r="AA21" s="946"/>
      <c r="AB21" s="921"/>
      <c r="AC21" s="930"/>
      <c r="AD21" s="930"/>
      <c r="AE21" s="931"/>
      <c r="AF21" s="199"/>
      <c r="AG21" s="199"/>
      <c r="AH21" s="199"/>
      <c r="AI21" s="201"/>
      <c r="AJ21" s="199"/>
      <c r="AK21" s="199"/>
      <c r="AL21" s="199"/>
      <c r="AM21" s="199"/>
      <c r="AN21" s="199"/>
      <c r="AO21" s="199"/>
      <c r="AQ21" s="202"/>
      <c r="AT21" s="202"/>
      <c r="AW21" s="199"/>
    </row>
    <row r="22" spans="2:49" ht="14.25" customHeight="1" x14ac:dyDescent="0.2">
      <c r="B22" s="971" t="s">
        <v>358</v>
      </c>
      <c r="C22" s="914"/>
      <c r="D22" s="932" t="s">
        <v>144</v>
      </c>
      <c r="E22" s="933"/>
      <c r="F22" s="933"/>
      <c r="G22" s="934"/>
      <c r="H22" s="972" t="s">
        <v>325</v>
      </c>
      <c r="I22" s="972"/>
      <c r="J22" s="972"/>
      <c r="K22" s="972"/>
      <c r="L22" s="972"/>
      <c r="M22" s="972" t="s">
        <v>325</v>
      </c>
      <c r="N22" s="972"/>
      <c r="O22" s="972"/>
      <c r="P22" s="972"/>
      <c r="Q22" s="972"/>
      <c r="R22" s="972" t="s">
        <v>325</v>
      </c>
      <c r="S22" s="972"/>
      <c r="T22" s="972"/>
      <c r="U22" s="972"/>
      <c r="V22" s="973"/>
      <c r="W22" s="972" t="s">
        <v>325</v>
      </c>
      <c r="X22" s="972"/>
      <c r="Y22" s="972"/>
      <c r="Z22" s="972"/>
      <c r="AA22" s="972"/>
      <c r="AB22" s="932" t="s">
        <v>145</v>
      </c>
      <c r="AC22" s="933"/>
      <c r="AD22" s="933"/>
      <c r="AE22" s="947"/>
      <c r="AF22" s="286"/>
      <c r="AG22" s="286"/>
      <c r="AH22" s="287"/>
      <c r="AJ22" s="199"/>
      <c r="AK22" s="199"/>
      <c r="AL22" s="202"/>
      <c r="AM22" s="202"/>
      <c r="AN22" s="202"/>
      <c r="AO22" s="202"/>
      <c r="AP22" s="274"/>
      <c r="AQ22" s="274"/>
      <c r="AR22" s="274"/>
      <c r="AS22" s="274"/>
      <c r="AT22" s="274"/>
      <c r="AU22" s="274"/>
      <c r="AV22" s="274"/>
      <c r="AW22" s="274"/>
    </row>
    <row r="23" spans="2:49" ht="14.25" customHeight="1" x14ac:dyDescent="0.2">
      <c r="B23" s="971"/>
      <c r="C23" s="914"/>
      <c r="D23" s="952">
        <v>1453</v>
      </c>
      <c r="E23" s="953"/>
      <c r="F23" s="953"/>
      <c r="G23" s="954"/>
      <c r="H23" s="958">
        <v>8980732</v>
      </c>
      <c r="I23" s="959"/>
      <c r="J23" s="959"/>
      <c r="K23" s="959"/>
      <c r="L23" s="960"/>
      <c r="M23" s="958">
        <v>1588981</v>
      </c>
      <c r="N23" s="959"/>
      <c r="O23" s="959"/>
      <c r="P23" s="959"/>
      <c r="Q23" s="960"/>
      <c r="R23" s="958">
        <v>606565</v>
      </c>
      <c r="S23" s="959"/>
      <c r="T23" s="959"/>
      <c r="U23" s="959"/>
      <c r="V23" s="959"/>
      <c r="W23" s="967">
        <v>6785186</v>
      </c>
      <c r="X23" s="967"/>
      <c r="Y23" s="967"/>
      <c r="Z23" s="967"/>
      <c r="AA23" s="967"/>
      <c r="AB23" s="959">
        <v>4025109</v>
      </c>
      <c r="AC23" s="959"/>
      <c r="AD23" s="959"/>
      <c r="AE23" s="968"/>
      <c r="AF23" s="239"/>
      <c r="AG23" s="239"/>
      <c r="AH23" s="199"/>
      <c r="AJ23" s="202"/>
      <c r="AK23" s="202"/>
      <c r="AL23" s="279"/>
      <c r="AM23" s="209"/>
      <c r="AN23" s="279"/>
      <c r="AO23" s="209"/>
      <c r="AP23" s="274"/>
      <c r="AQ23" s="274"/>
      <c r="AR23" s="274"/>
      <c r="AS23" s="274"/>
      <c r="AT23" s="274"/>
      <c r="AU23" s="274"/>
      <c r="AV23" s="274"/>
      <c r="AW23" s="274"/>
    </row>
    <row r="24" spans="2:49" ht="14.25" customHeight="1" x14ac:dyDescent="0.2">
      <c r="B24" s="971"/>
      <c r="C24" s="914"/>
      <c r="D24" s="974"/>
      <c r="E24" s="975"/>
      <c r="F24" s="975"/>
      <c r="G24" s="976"/>
      <c r="H24" s="964"/>
      <c r="I24" s="965"/>
      <c r="J24" s="965"/>
      <c r="K24" s="965"/>
      <c r="L24" s="966"/>
      <c r="M24" s="964"/>
      <c r="N24" s="965"/>
      <c r="O24" s="965"/>
      <c r="P24" s="965"/>
      <c r="Q24" s="966"/>
      <c r="R24" s="964"/>
      <c r="S24" s="965"/>
      <c r="T24" s="965"/>
      <c r="U24" s="965"/>
      <c r="V24" s="965"/>
      <c r="W24" s="970" t="s">
        <v>359</v>
      </c>
      <c r="X24" s="970"/>
      <c r="Y24" s="970"/>
      <c r="Z24" s="970"/>
      <c r="AA24" s="970"/>
      <c r="AB24" s="964"/>
      <c r="AC24" s="965"/>
      <c r="AD24" s="965"/>
      <c r="AE24" s="969"/>
      <c r="AF24" s="288"/>
      <c r="AG24" s="949"/>
      <c r="AH24" s="950"/>
      <c r="AJ24" s="212"/>
      <c r="AK24" s="212"/>
      <c r="AL24" s="279"/>
      <c r="AM24" s="279"/>
      <c r="AN24" s="279"/>
      <c r="AO24" s="213"/>
      <c r="AP24" s="274"/>
      <c r="AQ24" s="274"/>
      <c r="AR24" s="274"/>
      <c r="AS24" s="274"/>
      <c r="AT24" s="274"/>
      <c r="AU24" s="274"/>
      <c r="AV24" s="274"/>
      <c r="AW24" s="274"/>
    </row>
    <row r="25" spans="2:49" ht="14.25" customHeight="1" x14ac:dyDescent="0.2">
      <c r="B25" s="566" t="s">
        <v>141</v>
      </c>
      <c r="C25" s="527"/>
      <c r="D25" s="932" t="s">
        <v>144</v>
      </c>
      <c r="E25" s="933"/>
      <c r="F25" s="933"/>
      <c r="G25" s="934"/>
      <c r="H25" s="951" t="s">
        <v>145</v>
      </c>
      <c r="I25" s="951"/>
      <c r="J25" s="951"/>
      <c r="K25" s="951"/>
      <c r="L25" s="951"/>
      <c r="M25" s="951" t="s">
        <v>145</v>
      </c>
      <c r="N25" s="951"/>
      <c r="O25" s="951"/>
      <c r="P25" s="951"/>
      <c r="Q25" s="951"/>
      <c r="R25" s="951" t="s">
        <v>145</v>
      </c>
      <c r="S25" s="951"/>
      <c r="T25" s="951"/>
      <c r="U25" s="951"/>
      <c r="V25" s="932"/>
      <c r="W25" s="951" t="s">
        <v>294</v>
      </c>
      <c r="X25" s="951"/>
      <c r="Y25" s="951"/>
      <c r="Z25" s="951"/>
      <c r="AA25" s="951"/>
      <c r="AB25" s="932" t="s">
        <v>145</v>
      </c>
      <c r="AC25" s="933"/>
      <c r="AD25" s="933"/>
      <c r="AE25" s="947"/>
      <c r="AF25" s="286"/>
      <c r="AG25" s="286"/>
      <c r="AH25" s="209"/>
      <c r="AJ25" s="202"/>
      <c r="AK25" s="202"/>
      <c r="AL25" s="279"/>
      <c r="AM25" s="279"/>
      <c r="AN25" s="279"/>
      <c r="AO25" s="213"/>
      <c r="AP25" s="274"/>
      <c r="AQ25" s="274"/>
      <c r="AR25" s="274"/>
      <c r="AS25" s="274"/>
      <c r="AT25" s="274"/>
      <c r="AU25" s="274"/>
      <c r="AV25" s="274"/>
      <c r="AW25" s="274"/>
    </row>
    <row r="26" spans="2:49" ht="14.25" customHeight="1" x14ac:dyDescent="0.2">
      <c r="B26" s="566"/>
      <c r="C26" s="527"/>
      <c r="D26" s="952">
        <v>290</v>
      </c>
      <c r="E26" s="953"/>
      <c r="F26" s="953"/>
      <c r="G26" s="954"/>
      <c r="H26" s="958">
        <v>294224188</v>
      </c>
      <c r="I26" s="959"/>
      <c r="J26" s="959"/>
      <c r="K26" s="959"/>
      <c r="L26" s="960"/>
      <c r="M26" s="958">
        <v>35440929</v>
      </c>
      <c r="N26" s="959"/>
      <c r="O26" s="959"/>
      <c r="P26" s="959"/>
      <c r="Q26" s="960"/>
      <c r="R26" s="958">
        <v>6137319</v>
      </c>
      <c r="S26" s="959"/>
      <c r="T26" s="959"/>
      <c r="U26" s="959"/>
      <c r="V26" s="959"/>
      <c r="W26" s="979">
        <v>252645940</v>
      </c>
      <c r="X26" s="979"/>
      <c r="Y26" s="979"/>
      <c r="Z26" s="979"/>
      <c r="AA26" s="979"/>
      <c r="AB26" s="959">
        <v>623412</v>
      </c>
      <c r="AC26" s="959"/>
      <c r="AD26" s="959"/>
      <c r="AE26" s="968"/>
      <c r="AF26" s="239"/>
      <c r="AG26" s="239"/>
      <c r="AH26" s="239"/>
      <c r="AL26" s="139"/>
      <c r="AM26" s="139"/>
      <c r="AN26" s="139"/>
      <c r="AO26" s="139"/>
      <c r="AP26" s="274"/>
      <c r="AQ26" s="274"/>
      <c r="AR26" s="274"/>
      <c r="AS26" s="274"/>
      <c r="AT26" s="274"/>
      <c r="AU26" s="274"/>
      <c r="AV26" s="274"/>
      <c r="AW26" s="274"/>
    </row>
    <row r="27" spans="2:49" ht="14.25" customHeight="1" x14ac:dyDescent="0.2">
      <c r="B27" s="594"/>
      <c r="C27" s="596"/>
      <c r="D27" s="955"/>
      <c r="E27" s="956"/>
      <c r="F27" s="956"/>
      <c r="G27" s="957"/>
      <c r="H27" s="961"/>
      <c r="I27" s="962"/>
      <c r="J27" s="962"/>
      <c r="K27" s="962"/>
      <c r="L27" s="963"/>
      <c r="M27" s="961"/>
      <c r="N27" s="962"/>
      <c r="O27" s="962"/>
      <c r="P27" s="962"/>
      <c r="Q27" s="963"/>
      <c r="R27" s="961"/>
      <c r="S27" s="962"/>
      <c r="T27" s="962"/>
      <c r="U27" s="962"/>
      <c r="V27" s="963"/>
      <c r="W27" s="981" t="s">
        <v>360</v>
      </c>
      <c r="X27" s="981"/>
      <c r="Y27" s="981"/>
      <c r="Z27" s="981"/>
      <c r="AA27" s="981"/>
      <c r="AB27" s="961"/>
      <c r="AC27" s="962"/>
      <c r="AD27" s="962"/>
      <c r="AE27" s="980"/>
      <c r="AF27" s="288"/>
      <c r="AG27" s="288"/>
      <c r="AH27" s="199"/>
      <c r="AI27" s="201"/>
      <c r="AJ27" s="199"/>
      <c r="AK27" s="199"/>
      <c r="AL27" s="199"/>
      <c r="AM27" s="199"/>
      <c r="AN27" s="199"/>
      <c r="AO27" s="199"/>
      <c r="AQ27" s="202"/>
      <c r="AT27" s="202"/>
      <c r="AW27" s="199"/>
    </row>
    <row r="28" spans="2:49" ht="20.149999999999999" customHeight="1" x14ac:dyDescent="0.2">
      <c r="B28" s="619" t="s">
        <v>214</v>
      </c>
      <c r="C28" s="619"/>
      <c r="D28" s="619"/>
      <c r="E28" s="619"/>
      <c r="F28" s="619"/>
      <c r="G28" s="619"/>
      <c r="H28" s="619"/>
      <c r="I28" s="619"/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  <c r="W28" s="619"/>
      <c r="X28" s="619"/>
      <c r="Y28" s="619"/>
      <c r="Z28" s="619"/>
      <c r="AA28" s="619"/>
      <c r="AB28" s="619"/>
      <c r="AC28" s="1"/>
      <c r="AD28" s="1"/>
      <c r="AE28" s="8"/>
      <c r="AF28" s="199"/>
      <c r="AG28" s="199"/>
      <c r="AH28" s="202"/>
      <c r="AI28" s="202"/>
      <c r="AJ28" s="202"/>
      <c r="AK28" s="202"/>
      <c r="AM28" s="202"/>
      <c r="AP28" s="202"/>
      <c r="AS28" s="199"/>
    </row>
    <row r="29" spans="2:49" ht="20.149999999999999" customHeight="1" x14ac:dyDescent="0.2">
      <c r="AE29" s="201"/>
      <c r="AF29" s="199"/>
      <c r="AG29" s="199"/>
      <c r="AH29" s="202"/>
      <c r="AI29" s="202"/>
      <c r="AJ29" s="202"/>
      <c r="AK29" s="202"/>
      <c r="AM29" s="202"/>
      <c r="AP29" s="202"/>
      <c r="AS29" s="199"/>
    </row>
    <row r="30" spans="2:49" ht="20.149999999999999" customHeight="1" x14ac:dyDescent="0.2">
      <c r="AE30" s="201"/>
      <c r="AF30" s="199"/>
      <c r="AG30" s="199"/>
      <c r="AH30" s="202"/>
      <c r="AI30" s="202"/>
      <c r="AJ30" s="202"/>
      <c r="AK30" s="202"/>
      <c r="AM30" s="202"/>
      <c r="AP30" s="202"/>
      <c r="AS30" s="199"/>
    </row>
    <row r="31" spans="2:49" ht="25" customHeight="1" x14ac:dyDescent="0.2"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79"/>
      <c r="R31" s="279"/>
      <c r="S31" s="279"/>
      <c r="T31" s="279"/>
      <c r="U31" s="279"/>
      <c r="V31" s="279"/>
      <c r="W31" s="279"/>
      <c r="X31" s="279"/>
      <c r="Y31" s="213"/>
      <c r="Z31" s="213"/>
      <c r="AA31" s="213"/>
      <c r="AB31" s="213"/>
      <c r="AC31" s="213"/>
      <c r="AD31" s="213"/>
      <c r="AF31" s="202"/>
      <c r="AG31" s="202"/>
      <c r="AH31" s="279"/>
      <c r="AI31" s="230"/>
      <c r="AJ31" s="279"/>
      <c r="AK31" s="230"/>
      <c r="AL31" s="276"/>
      <c r="AM31" s="276"/>
      <c r="AN31" s="276"/>
      <c r="AO31" s="276"/>
      <c r="AP31" s="276"/>
      <c r="AS31" s="228"/>
    </row>
    <row r="32" spans="2:49" ht="20.149999999999999" customHeight="1" x14ac:dyDescent="0.2">
      <c r="B32" s="6" t="s">
        <v>215</v>
      </c>
      <c r="D32" s="212"/>
      <c r="E32" s="212"/>
      <c r="F32" s="212"/>
      <c r="G32" s="212"/>
      <c r="H32" s="212"/>
      <c r="I32" s="212"/>
      <c r="J32" s="212"/>
      <c r="K32" s="231"/>
      <c r="L32" s="231"/>
      <c r="M32" s="231"/>
      <c r="N32" s="231"/>
      <c r="O32" s="231"/>
      <c r="P32" s="231"/>
      <c r="Q32" s="289"/>
      <c r="R32" s="289"/>
      <c r="S32" s="289"/>
      <c r="T32" s="289"/>
      <c r="U32" s="289"/>
      <c r="V32" s="289"/>
      <c r="W32" s="289"/>
      <c r="X32" s="289"/>
      <c r="Y32" s="213"/>
      <c r="Z32" s="213"/>
      <c r="AA32" s="213"/>
      <c r="AB32" s="213"/>
      <c r="AC32" s="213"/>
      <c r="AD32" s="213"/>
      <c r="AF32" s="212"/>
    </row>
    <row r="33" spans="2:32" ht="20.149999999999999" customHeight="1" x14ac:dyDescent="0.2">
      <c r="B33" s="1"/>
      <c r="C33" s="1"/>
      <c r="D33" s="21"/>
      <c r="E33" s="21"/>
      <c r="F33" s="21"/>
      <c r="G33" s="21"/>
      <c r="H33" s="21"/>
      <c r="I33" s="21"/>
      <c r="J33" s="1"/>
      <c r="K33" s="21"/>
      <c r="L33" s="21"/>
      <c r="M33" s="21"/>
      <c r="N33" s="290"/>
      <c r="O33" s="290"/>
      <c r="P33" s="290"/>
      <c r="Q33" s="290"/>
      <c r="R33" s="290"/>
      <c r="S33" s="290"/>
      <c r="T33" s="290"/>
      <c r="U33" s="269"/>
      <c r="V33" s="269"/>
      <c r="W33" s="1"/>
      <c r="X33" s="269"/>
      <c r="Y33" s="269"/>
      <c r="Z33" s="269"/>
      <c r="AA33" s="269"/>
      <c r="AB33" s="1"/>
      <c r="AC33" s="1"/>
      <c r="AD33" s="1"/>
      <c r="AE33" s="13" t="s">
        <v>147</v>
      </c>
      <c r="AF33" s="202"/>
    </row>
    <row r="34" spans="2:32" ht="20.149999999999999" customHeight="1" x14ac:dyDescent="0.2">
      <c r="B34" s="996" t="s">
        <v>148</v>
      </c>
      <c r="C34" s="451"/>
      <c r="D34" s="451"/>
      <c r="E34" s="451"/>
      <c r="F34" s="461"/>
      <c r="G34" s="421" t="s">
        <v>225</v>
      </c>
      <c r="H34" s="422"/>
      <c r="I34" s="422"/>
      <c r="J34" s="422"/>
      <c r="K34" s="427"/>
      <c r="L34" s="421" t="s">
        <v>337</v>
      </c>
      <c r="M34" s="422"/>
      <c r="N34" s="422"/>
      <c r="O34" s="422"/>
      <c r="P34" s="427"/>
      <c r="Q34" s="427" t="s">
        <v>291</v>
      </c>
      <c r="R34" s="977"/>
      <c r="S34" s="977"/>
      <c r="T34" s="977"/>
      <c r="U34" s="421"/>
      <c r="V34" s="977" t="s">
        <v>319</v>
      </c>
      <c r="W34" s="977"/>
      <c r="X34" s="977"/>
      <c r="Y34" s="977"/>
      <c r="Z34" s="421"/>
      <c r="AA34" s="977" t="s">
        <v>336</v>
      </c>
      <c r="AB34" s="977"/>
      <c r="AC34" s="977"/>
      <c r="AD34" s="977"/>
      <c r="AE34" s="978"/>
    </row>
    <row r="35" spans="2:32" ht="20.149999999999999" customHeight="1" x14ac:dyDescent="0.2">
      <c r="B35" s="987" t="s">
        <v>149</v>
      </c>
      <c r="C35" s="988"/>
      <c r="D35" s="988"/>
      <c r="E35" s="988"/>
      <c r="F35" s="988"/>
      <c r="G35" s="991">
        <v>16691</v>
      </c>
      <c r="H35" s="992"/>
      <c r="I35" s="992"/>
      <c r="J35" s="992"/>
      <c r="K35" s="993"/>
      <c r="L35" s="991">
        <v>18925</v>
      </c>
      <c r="M35" s="992"/>
      <c r="N35" s="992"/>
      <c r="O35" s="992"/>
      <c r="P35" s="993"/>
      <c r="Q35" s="991">
        <v>18558</v>
      </c>
      <c r="R35" s="992"/>
      <c r="S35" s="992"/>
      <c r="T35" s="992"/>
      <c r="U35" s="993"/>
      <c r="V35" s="991">
        <v>19102</v>
      </c>
      <c r="W35" s="992"/>
      <c r="X35" s="992"/>
      <c r="Y35" s="992"/>
      <c r="Z35" s="992"/>
      <c r="AA35" s="991">
        <v>19002</v>
      </c>
      <c r="AB35" s="992"/>
      <c r="AC35" s="992"/>
      <c r="AD35" s="992"/>
      <c r="AE35" s="994"/>
    </row>
    <row r="36" spans="2:32" ht="20.149999999999999" customHeight="1" x14ac:dyDescent="0.2">
      <c r="B36" s="989"/>
      <c r="C36" s="990"/>
      <c r="D36" s="990"/>
      <c r="E36" s="990"/>
      <c r="F36" s="990"/>
      <c r="G36" s="983">
        <v>0</v>
      </c>
      <c r="H36" s="984"/>
      <c r="I36" s="984"/>
      <c r="J36" s="984"/>
      <c r="K36" s="995"/>
      <c r="L36" s="983">
        <v>0</v>
      </c>
      <c r="M36" s="984"/>
      <c r="N36" s="984"/>
      <c r="O36" s="984"/>
      <c r="P36" s="995"/>
      <c r="Q36" s="983">
        <v>0</v>
      </c>
      <c r="R36" s="984"/>
      <c r="S36" s="984"/>
      <c r="T36" s="984"/>
      <c r="U36" s="995"/>
      <c r="V36" s="983">
        <v>2</v>
      </c>
      <c r="W36" s="984"/>
      <c r="X36" s="984"/>
      <c r="Y36" s="984"/>
      <c r="Z36" s="995"/>
      <c r="AA36" s="983">
        <v>0</v>
      </c>
      <c r="AB36" s="984"/>
      <c r="AC36" s="984"/>
      <c r="AD36" s="984"/>
      <c r="AE36" s="985"/>
    </row>
    <row r="37" spans="2:32" ht="20.149999999999999" customHeight="1" x14ac:dyDescent="0.2">
      <c r="B37" s="986" t="s">
        <v>361</v>
      </c>
      <c r="C37" s="986"/>
      <c r="D37" s="986"/>
      <c r="E37" s="986"/>
      <c r="F37" s="986"/>
      <c r="G37" s="986"/>
      <c r="H37" s="986"/>
      <c r="I37" s="986"/>
      <c r="J37" s="986"/>
      <c r="K37" s="986"/>
      <c r="L37" s="986"/>
      <c r="M37" s="986"/>
      <c r="N37" s="986"/>
      <c r="O37" s="986"/>
      <c r="P37" s="986"/>
      <c r="Q37" s="986"/>
      <c r="R37" s="986"/>
      <c r="S37" s="986"/>
      <c r="T37" s="986"/>
      <c r="U37" s="986"/>
      <c r="V37" s="986"/>
      <c r="W37" s="986"/>
      <c r="X37" s="986"/>
      <c r="Y37" s="986"/>
      <c r="Z37" s="986"/>
      <c r="AA37" s="986"/>
      <c r="AB37" s="986"/>
      <c r="AC37" s="986"/>
      <c r="AD37" s="986"/>
      <c r="AE37" s="986"/>
    </row>
  </sheetData>
  <mergeCells count="110">
    <mergeCell ref="AB9:AE9"/>
    <mergeCell ref="Y8:AA8"/>
    <mergeCell ref="AB8:AE8"/>
    <mergeCell ref="B9:C9"/>
    <mergeCell ref="AA36:AE36"/>
    <mergeCell ref="B37:AE37"/>
    <mergeCell ref="B6:C7"/>
    <mergeCell ref="D6:F6"/>
    <mergeCell ref="D7:F7"/>
    <mergeCell ref="G6:J7"/>
    <mergeCell ref="K6:M6"/>
    <mergeCell ref="B35:F36"/>
    <mergeCell ref="G35:K35"/>
    <mergeCell ref="L35:P35"/>
    <mergeCell ref="Q35:U35"/>
    <mergeCell ref="V35:Z35"/>
    <mergeCell ref="AA35:AE35"/>
    <mergeCell ref="G36:K36"/>
    <mergeCell ref="L36:P36"/>
    <mergeCell ref="Q36:U36"/>
    <mergeCell ref="V36:Z36"/>
    <mergeCell ref="B34:F34"/>
    <mergeCell ref="G34:K34"/>
    <mergeCell ref="L34:P34"/>
    <mergeCell ref="Q34:U34"/>
    <mergeCell ref="V34:Z34"/>
    <mergeCell ref="AA34:AE34"/>
    <mergeCell ref="B28:AB28"/>
    <mergeCell ref="M26:Q27"/>
    <mergeCell ref="R26:V27"/>
    <mergeCell ref="W26:AA26"/>
    <mergeCell ref="AB26:AE27"/>
    <mergeCell ref="W27:AA27"/>
    <mergeCell ref="AG24:AH24"/>
    <mergeCell ref="B25:C27"/>
    <mergeCell ref="D25:G25"/>
    <mergeCell ref="H25:L25"/>
    <mergeCell ref="M25:Q25"/>
    <mergeCell ref="R25:V25"/>
    <mergeCell ref="W25:AA25"/>
    <mergeCell ref="AB25:AE25"/>
    <mergeCell ref="D26:G27"/>
    <mergeCell ref="H26:L27"/>
    <mergeCell ref="H23:L24"/>
    <mergeCell ref="M23:Q24"/>
    <mergeCell ref="R23:V24"/>
    <mergeCell ref="W23:AA23"/>
    <mergeCell ref="AB23:AE24"/>
    <mergeCell ref="W24:AA24"/>
    <mergeCell ref="B22:C24"/>
    <mergeCell ref="D22:G22"/>
    <mergeCell ref="H22:L22"/>
    <mergeCell ref="M22:Q22"/>
    <mergeCell ref="R22:V22"/>
    <mergeCell ref="W22:AA22"/>
    <mergeCell ref="AB22:AE22"/>
    <mergeCell ref="D23:G24"/>
    <mergeCell ref="B10:AE10"/>
    <mergeCell ref="B18:C18"/>
    <mergeCell ref="D18:G18"/>
    <mergeCell ref="H18:L18"/>
    <mergeCell ref="M18:Q18"/>
    <mergeCell ref="R18:V18"/>
    <mergeCell ref="AB20:AE21"/>
    <mergeCell ref="B19:C21"/>
    <mergeCell ref="D19:G19"/>
    <mergeCell ref="D20:G20"/>
    <mergeCell ref="D21:G21"/>
    <mergeCell ref="H19:L21"/>
    <mergeCell ref="M19:Q21"/>
    <mergeCell ref="R19:V21"/>
    <mergeCell ref="W19:AA21"/>
    <mergeCell ref="AB19:AE19"/>
    <mergeCell ref="W18:AA18"/>
    <mergeCell ref="AB18:AE18"/>
    <mergeCell ref="D9:F9"/>
    <mergeCell ref="G9:J9"/>
    <mergeCell ref="K9:M9"/>
    <mergeCell ref="N9:Q9"/>
    <mergeCell ref="R9:T9"/>
    <mergeCell ref="U9:X9"/>
    <mergeCell ref="Y9:AA9"/>
    <mergeCell ref="U5:X5"/>
    <mergeCell ref="Y5:AA5"/>
    <mergeCell ref="K7:M7"/>
    <mergeCell ref="N6:Q7"/>
    <mergeCell ref="R6:T6"/>
    <mergeCell ref="R7:T7"/>
    <mergeCell ref="U6:X7"/>
    <mergeCell ref="Y6:AA6"/>
    <mergeCell ref="Y7:AA7"/>
    <mergeCell ref="AB5:AE5"/>
    <mergeCell ref="B8:C8"/>
    <mergeCell ref="D8:F8"/>
    <mergeCell ref="G8:J8"/>
    <mergeCell ref="K8:M8"/>
    <mergeCell ref="N8:Q8"/>
    <mergeCell ref="R8:T8"/>
    <mergeCell ref="U8:X8"/>
    <mergeCell ref="B4:C5"/>
    <mergeCell ref="D4:J4"/>
    <mergeCell ref="K4:Q4"/>
    <mergeCell ref="R4:X4"/>
    <mergeCell ref="Y4:AE4"/>
    <mergeCell ref="D5:F5"/>
    <mergeCell ref="G5:J5"/>
    <mergeCell ref="K5:M5"/>
    <mergeCell ref="N5:Q5"/>
    <mergeCell ref="R5:T5"/>
    <mergeCell ref="AB6:AE7"/>
  </mergeCells>
  <phoneticPr fontId="2"/>
  <pageMargins left="0.62992125984251968" right="0.35433070866141736" top="0.98425196850393704" bottom="0.98425196850393704" header="0.51181102362204722" footer="0.51181102362204722"/>
  <pageSetup paperSize="9" scale="87" firstPageNumber="32" orientation="portrait" useFirstPageNumber="1" r:id="rId1"/>
  <headerFooter alignWithMargins="0">
    <oddFooter>&amp;C&amp;"ＭＳ Ｐ明朝,標準"－&amp;P－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BB49"/>
  <sheetViews>
    <sheetView showGridLines="0" topLeftCell="A23" zoomScaleNormal="100" workbookViewId="0">
      <selection activeCell="S34" sqref="S34"/>
    </sheetView>
  </sheetViews>
  <sheetFormatPr defaultColWidth="10.6328125" defaultRowHeight="20.149999999999999" customHeight="1" x14ac:dyDescent="0.2"/>
  <cols>
    <col min="1" max="1" width="3.08984375" style="202" customWidth="1"/>
    <col min="2" max="2" width="16.08984375" style="233" customWidth="1"/>
    <col min="3" max="12" width="6.7265625" style="233" customWidth="1"/>
    <col min="13" max="14" width="2.7265625" style="233" customWidth="1"/>
    <col min="15" max="17" width="2.6328125" style="233" customWidth="1"/>
    <col min="18" max="21" width="2.7265625" style="233" customWidth="1"/>
    <col min="22" max="24" width="2.6328125" style="233" customWidth="1"/>
    <col min="25" max="28" width="2.7265625" style="233" customWidth="1"/>
    <col min="29" max="29" width="2.6328125" style="233" customWidth="1"/>
    <col min="30" max="30" width="5.6328125" style="233" customWidth="1"/>
    <col min="31" max="256" width="10.6328125" style="233"/>
    <col min="257" max="257" width="3.08984375" style="233" customWidth="1"/>
    <col min="258" max="258" width="16.08984375" style="233" customWidth="1"/>
    <col min="259" max="268" width="6.7265625" style="233" customWidth="1"/>
    <col min="269" max="270" width="2.7265625" style="233" customWidth="1"/>
    <col min="271" max="273" width="2.6328125" style="233" customWidth="1"/>
    <col min="274" max="277" width="2.7265625" style="233" customWidth="1"/>
    <col min="278" max="280" width="2.6328125" style="233" customWidth="1"/>
    <col min="281" max="284" width="2.7265625" style="233" customWidth="1"/>
    <col min="285" max="285" width="2.6328125" style="233" customWidth="1"/>
    <col min="286" max="286" width="5.6328125" style="233" customWidth="1"/>
    <col min="287" max="512" width="10.6328125" style="233"/>
    <col min="513" max="513" width="3.08984375" style="233" customWidth="1"/>
    <col min="514" max="514" width="16.08984375" style="233" customWidth="1"/>
    <col min="515" max="524" width="6.7265625" style="233" customWidth="1"/>
    <col min="525" max="526" width="2.7265625" style="233" customWidth="1"/>
    <col min="527" max="529" width="2.6328125" style="233" customWidth="1"/>
    <col min="530" max="533" width="2.7265625" style="233" customWidth="1"/>
    <col min="534" max="536" width="2.6328125" style="233" customWidth="1"/>
    <col min="537" max="540" width="2.7265625" style="233" customWidth="1"/>
    <col min="541" max="541" width="2.6328125" style="233" customWidth="1"/>
    <col min="542" max="542" width="5.6328125" style="233" customWidth="1"/>
    <col min="543" max="768" width="10.6328125" style="233"/>
    <col min="769" max="769" width="3.08984375" style="233" customWidth="1"/>
    <col min="770" max="770" width="16.08984375" style="233" customWidth="1"/>
    <col min="771" max="780" width="6.7265625" style="233" customWidth="1"/>
    <col min="781" max="782" width="2.7265625" style="233" customWidth="1"/>
    <col min="783" max="785" width="2.6328125" style="233" customWidth="1"/>
    <col min="786" max="789" width="2.7265625" style="233" customWidth="1"/>
    <col min="790" max="792" width="2.6328125" style="233" customWidth="1"/>
    <col min="793" max="796" width="2.7265625" style="233" customWidth="1"/>
    <col min="797" max="797" width="2.6328125" style="233" customWidth="1"/>
    <col min="798" max="798" width="5.6328125" style="233" customWidth="1"/>
    <col min="799" max="1024" width="10.6328125" style="233"/>
    <col min="1025" max="1025" width="3.08984375" style="233" customWidth="1"/>
    <col min="1026" max="1026" width="16.08984375" style="233" customWidth="1"/>
    <col min="1027" max="1036" width="6.7265625" style="233" customWidth="1"/>
    <col min="1037" max="1038" width="2.7265625" style="233" customWidth="1"/>
    <col min="1039" max="1041" width="2.6328125" style="233" customWidth="1"/>
    <col min="1042" max="1045" width="2.7265625" style="233" customWidth="1"/>
    <col min="1046" max="1048" width="2.6328125" style="233" customWidth="1"/>
    <col min="1049" max="1052" width="2.7265625" style="233" customWidth="1"/>
    <col min="1053" max="1053" width="2.6328125" style="233" customWidth="1"/>
    <col min="1054" max="1054" width="5.6328125" style="233" customWidth="1"/>
    <col min="1055" max="1280" width="10.6328125" style="233"/>
    <col min="1281" max="1281" width="3.08984375" style="233" customWidth="1"/>
    <col min="1282" max="1282" width="16.08984375" style="233" customWidth="1"/>
    <col min="1283" max="1292" width="6.7265625" style="233" customWidth="1"/>
    <col min="1293" max="1294" width="2.7265625" style="233" customWidth="1"/>
    <col min="1295" max="1297" width="2.6328125" style="233" customWidth="1"/>
    <col min="1298" max="1301" width="2.7265625" style="233" customWidth="1"/>
    <col min="1302" max="1304" width="2.6328125" style="233" customWidth="1"/>
    <col min="1305" max="1308" width="2.7265625" style="233" customWidth="1"/>
    <col min="1309" max="1309" width="2.6328125" style="233" customWidth="1"/>
    <col min="1310" max="1310" width="5.6328125" style="233" customWidth="1"/>
    <col min="1311" max="1536" width="10.6328125" style="233"/>
    <col min="1537" max="1537" width="3.08984375" style="233" customWidth="1"/>
    <col min="1538" max="1538" width="16.08984375" style="233" customWidth="1"/>
    <col min="1539" max="1548" width="6.7265625" style="233" customWidth="1"/>
    <col min="1549" max="1550" width="2.7265625" style="233" customWidth="1"/>
    <col min="1551" max="1553" width="2.6328125" style="233" customWidth="1"/>
    <col min="1554" max="1557" width="2.7265625" style="233" customWidth="1"/>
    <col min="1558" max="1560" width="2.6328125" style="233" customWidth="1"/>
    <col min="1561" max="1564" width="2.7265625" style="233" customWidth="1"/>
    <col min="1565" max="1565" width="2.6328125" style="233" customWidth="1"/>
    <col min="1566" max="1566" width="5.6328125" style="233" customWidth="1"/>
    <col min="1567" max="1792" width="10.6328125" style="233"/>
    <col min="1793" max="1793" width="3.08984375" style="233" customWidth="1"/>
    <col min="1794" max="1794" width="16.08984375" style="233" customWidth="1"/>
    <col min="1795" max="1804" width="6.7265625" style="233" customWidth="1"/>
    <col min="1805" max="1806" width="2.7265625" style="233" customWidth="1"/>
    <col min="1807" max="1809" width="2.6328125" style="233" customWidth="1"/>
    <col min="1810" max="1813" width="2.7265625" style="233" customWidth="1"/>
    <col min="1814" max="1816" width="2.6328125" style="233" customWidth="1"/>
    <col min="1817" max="1820" width="2.7265625" style="233" customWidth="1"/>
    <col min="1821" max="1821" width="2.6328125" style="233" customWidth="1"/>
    <col min="1822" max="1822" width="5.6328125" style="233" customWidth="1"/>
    <col min="1823" max="2048" width="10.6328125" style="233"/>
    <col min="2049" max="2049" width="3.08984375" style="233" customWidth="1"/>
    <col min="2050" max="2050" width="16.08984375" style="233" customWidth="1"/>
    <col min="2051" max="2060" width="6.7265625" style="233" customWidth="1"/>
    <col min="2061" max="2062" width="2.7265625" style="233" customWidth="1"/>
    <col min="2063" max="2065" width="2.6328125" style="233" customWidth="1"/>
    <col min="2066" max="2069" width="2.7265625" style="233" customWidth="1"/>
    <col min="2070" max="2072" width="2.6328125" style="233" customWidth="1"/>
    <col min="2073" max="2076" width="2.7265625" style="233" customWidth="1"/>
    <col min="2077" max="2077" width="2.6328125" style="233" customWidth="1"/>
    <col min="2078" max="2078" width="5.6328125" style="233" customWidth="1"/>
    <col min="2079" max="2304" width="10.6328125" style="233"/>
    <col min="2305" max="2305" width="3.08984375" style="233" customWidth="1"/>
    <col min="2306" max="2306" width="16.08984375" style="233" customWidth="1"/>
    <col min="2307" max="2316" width="6.7265625" style="233" customWidth="1"/>
    <col min="2317" max="2318" width="2.7265625" style="233" customWidth="1"/>
    <col min="2319" max="2321" width="2.6328125" style="233" customWidth="1"/>
    <col min="2322" max="2325" width="2.7265625" style="233" customWidth="1"/>
    <col min="2326" max="2328" width="2.6328125" style="233" customWidth="1"/>
    <col min="2329" max="2332" width="2.7265625" style="233" customWidth="1"/>
    <col min="2333" max="2333" width="2.6328125" style="233" customWidth="1"/>
    <col min="2334" max="2334" width="5.6328125" style="233" customWidth="1"/>
    <col min="2335" max="2560" width="10.6328125" style="233"/>
    <col min="2561" max="2561" width="3.08984375" style="233" customWidth="1"/>
    <col min="2562" max="2562" width="16.08984375" style="233" customWidth="1"/>
    <col min="2563" max="2572" width="6.7265625" style="233" customWidth="1"/>
    <col min="2573" max="2574" width="2.7265625" style="233" customWidth="1"/>
    <col min="2575" max="2577" width="2.6328125" style="233" customWidth="1"/>
    <col min="2578" max="2581" width="2.7265625" style="233" customWidth="1"/>
    <col min="2582" max="2584" width="2.6328125" style="233" customWidth="1"/>
    <col min="2585" max="2588" width="2.7265625" style="233" customWidth="1"/>
    <col min="2589" max="2589" width="2.6328125" style="233" customWidth="1"/>
    <col min="2590" max="2590" width="5.6328125" style="233" customWidth="1"/>
    <col min="2591" max="2816" width="10.6328125" style="233"/>
    <col min="2817" max="2817" width="3.08984375" style="233" customWidth="1"/>
    <col min="2818" max="2818" width="16.08984375" style="233" customWidth="1"/>
    <col min="2819" max="2828" width="6.7265625" style="233" customWidth="1"/>
    <col min="2829" max="2830" width="2.7265625" style="233" customWidth="1"/>
    <col min="2831" max="2833" width="2.6328125" style="233" customWidth="1"/>
    <col min="2834" max="2837" width="2.7265625" style="233" customWidth="1"/>
    <col min="2838" max="2840" width="2.6328125" style="233" customWidth="1"/>
    <col min="2841" max="2844" width="2.7265625" style="233" customWidth="1"/>
    <col min="2845" max="2845" width="2.6328125" style="233" customWidth="1"/>
    <col min="2846" max="2846" width="5.6328125" style="233" customWidth="1"/>
    <col min="2847" max="3072" width="10.6328125" style="233"/>
    <col min="3073" max="3073" width="3.08984375" style="233" customWidth="1"/>
    <col min="3074" max="3074" width="16.08984375" style="233" customWidth="1"/>
    <col min="3075" max="3084" width="6.7265625" style="233" customWidth="1"/>
    <col min="3085" max="3086" width="2.7265625" style="233" customWidth="1"/>
    <col min="3087" max="3089" width="2.6328125" style="233" customWidth="1"/>
    <col min="3090" max="3093" width="2.7265625" style="233" customWidth="1"/>
    <col min="3094" max="3096" width="2.6328125" style="233" customWidth="1"/>
    <col min="3097" max="3100" width="2.7265625" style="233" customWidth="1"/>
    <col min="3101" max="3101" width="2.6328125" style="233" customWidth="1"/>
    <col min="3102" max="3102" width="5.6328125" style="233" customWidth="1"/>
    <col min="3103" max="3328" width="10.6328125" style="233"/>
    <col min="3329" max="3329" width="3.08984375" style="233" customWidth="1"/>
    <col min="3330" max="3330" width="16.08984375" style="233" customWidth="1"/>
    <col min="3331" max="3340" width="6.7265625" style="233" customWidth="1"/>
    <col min="3341" max="3342" width="2.7265625" style="233" customWidth="1"/>
    <col min="3343" max="3345" width="2.6328125" style="233" customWidth="1"/>
    <col min="3346" max="3349" width="2.7265625" style="233" customWidth="1"/>
    <col min="3350" max="3352" width="2.6328125" style="233" customWidth="1"/>
    <col min="3353" max="3356" width="2.7265625" style="233" customWidth="1"/>
    <col min="3357" max="3357" width="2.6328125" style="233" customWidth="1"/>
    <col min="3358" max="3358" width="5.6328125" style="233" customWidth="1"/>
    <col min="3359" max="3584" width="10.6328125" style="233"/>
    <col min="3585" max="3585" width="3.08984375" style="233" customWidth="1"/>
    <col min="3586" max="3586" width="16.08984375" style="233" customWidth="1"/>
    <col min="3587" max="3596" width="6.7265625" style="233" customWidth="1"/>
    <col min="3597" max="3598" width="2.7265625" style="233" customWidth="1"/>
    <col min="3599" max="3601" width="2.6328125" style="233" customWidth="1"/>
    <col min="3602" max="3605" width="2.7265625" style="233" customWidth="1"/>
    <col min="3606" max="3608" width="2.6328125" style="233" customWidth="1"/>
    <col min="3609" max="3612" width="2.7265625" style="233" customWidth="1"/>
    <col min="3613" max="3613" width="2.6328125" style="233" customWidth="1"/>
    <col min="3614" max="3614" width="5.6328125" style="233" customWidth="1"/>
    <col min="3615" max="3840" width="10.6328125" style="233"/>
    <col min="3841" max="3841" width="3.08984375" style="233" customWidth="1"/>
    <col min="3842" max="3842" width="16.08984375" style="233" customWidth="1"/>
    <col min="3843" max="3852" width="6.7265625" style="233" customWidth="1"/>
    <col min="3853" max="3854" width="2.7265625" style="233" customWidth="1"/>
    <col min="3855" max="3857" width="2.6328125" style="233" customWidth="1"/>
    <col min="3858" max="3861" width="2.7265625" style="233" customWidth="1"/>
    <col min="3862" max="3864" width="2.6328125" style="233" customWidth="1"/>
    <col min="3865" max="3868" width="2.7265625" style="233" customWidth="1"/>
    <col min="3869" max="3869" width="2.6328125" style="233" customWidth="1"/>
    <col min="3870" max="3870" width="5.6328125" style="233" customWidth="1"/>
    <col min="3871" max="4096" width="10.6328125" style="233"/>
    <col min="4097" max="4097" width="3.08984375" style="233" customWidth="1"/>
    <col min="4098" max="4098" width="16.08984375" style="233" customWidth="1"/>
    <col min="4099" max="4108" width="6.7265625" style="233" customWidth="1"/>
    <col min="4109" max="4110" width="2.7265625" style="233" customWidth="1"/>
    <col min="4111" max="4113" width="2.6328125" style="233" customWidth="1"/>
    <col min="4114" max="4117" width="2.7265625" style="233" customWidth="1"/>
    <col min="4118" max="4120" width="2.6328125" style="233" customWidth="1"/>
    <col min="4121" max="4124" width="2.7265625" style="233" customWidth="1"/>
    <col min="4125" max="4125" width="2.6328125" style="233" customWidth="1"/>
    <col min="4126" max="4126" width="5.6328125" style="233" customWidth="1"/>
    <col min="4127" max="4352" width="10.6328125" style="233"/>
    <col min="4353" max="4353" width="3.08984375" style="233" customWidth="1"/>
    <col min="4354" max="4354" width="16.08984375" style="233" customWidth="1"/>
    <col min="4355" max="4364" width="6.7265625" style="233" customWidth="1"/>
    <col min="4365" max="4366" width="2.7265625" style="233" customWidth="1"/>
    <col min="4367" max="4369" width="2.6328125" style="233" customWidth="1"/>
    <col min="4370" max="4373" width="2.7265625" style="233" customWidth="1"/>
    <col min="4374" max="4376" width="2.6328125" style="233" customWidth="1"/>
    <col min="4377" max="4380" width="2.7265625" style="233" customWidth="1"/>
    <col min="4381" max="4381" width="2.6328125" style="233" customWidth="1"/>
    <col min="4382" max="4382" width="5.6328125" style="233" customWidth="1"/>
    <col min="4383" max="4608" width="10.6328125" style="233"/>
    <col min="4609" max="4609" width="3.08984375" style="233" customWidth="1"/>
    <col min="4610" max="4610" width="16.08984375" style="233" customWidth="1"/>
    <col min="4611" max="4620" width="6.7265625" style="233" customWidth="1"/>
    <col min="4621" max="4622" width="2.7265625" style="233" customWidth="1"/>
    <col min="4623" max="4625" width="2.6328125" style="233" customWidth="1"/>
    <col min="4626" max="4629" width="2.7265625" style="233" customWidth="1"/>
    <col min="4630" max="4632" width="2.6328125" style="233" customWidth="1"/>
    <col min="4633" max="4636" width="2.7265625" style="233" customWidth="1"/>
    <col min="4637" max="4637" width="2.6328125" style="233" customWidth="1"/>
    <col min="4638" max="4638" width="5.6328125" style="233" customWidth="1"/>
    <col min="4639" max="4864" width="10.6328125" style="233"/>
    <col min="4865" max="4865" width="3.08984375" style="233" customWidth="1"/>
    <col min="4866" max="4866" width="16.08984375" style="233" customWidth="1"/>
    <col min="4867" max="4876" width="6.7265625" style="233" customWidth="1"/>
    <col min="4877" max="4878" width="2.7265625" style="233" customWidth="1"/>
    <col min="4879" max="4881" width="2.6328125" style="233" customWidth="1"/>
    <col min="4882" max="4885" width="2.7265625" style="233" customWidth="1"/>
    <col min="4886" max="4888" width="2.6328125" style="233" customWidth="1"/>
    <col min="4889" max="4892" width="2.7265625" style="233" customWidth="1"/>
    <col min="4893" max="4893" width="2.6328125" style="233" customWidth="1"/>
    <col min="4894" max="4894" width="5.6328125" style="233" customWidth="1"/>
    <col min="4895" max="5120" width="10.6328125" style="233"/>
    <col min="5121" max="5121" width="3.08984375" style="233" customWidth="1"/>
    <col min="5122" max="5122" width="16.08984375" style="233" customWidth="1"/>
    <col min="5123" max="5132" width="6.7265625" style="233" customWidth="1"/>
    <col min="5133" max="5134" width="2.7265625" style="233" customWidth="1"/>
    <col min="5135" max="5137" width="2.6328125" style="233" customWidth="1"/>
    <col min="5138" max="5141" width="2.7265625" style="233" customWidth="1"/>
    <col min="5142" max="5144" width="2.6328125" style="233" customWidth="1"/>
    <col min="5145" max="5148" width="2.7265625" style="233" customWidth="1"/>
    <col min="5149" max="5149" width="2.6328125" style="233" customWidth="1"/>
    <col min="5150" max="5150" width="5.6328125" style="233" customWidth="1"/>
    <col min="5151" max="5376" width="10.6328125" style="233"/>
    <col min="5377" max="5377" width="3.08984375" style="233" customWidth="1"/>
    <col min="5378" max="5378" width="16.08984375" style="233" customWidth="1"/>
    <col min="5379" max="5388" width="6.7265625" style="233" customWidth="1"/>
    <col min="5389" max="5390" width="2.7265625" style="233" customWidth="1"/>
    <col min="5391" max="5393" width="2.6328125" style="233" customWidth="1"/>
    <col min="5394" max="5397" width="2.7265625" style="233" customWidth="1"/>
    <col min="5398" max="5400" width="2.6328125" style="233" customWidth="1"/>
    <col min="5401" max="5404" width="2.7265625" style="233" customWidth="1"/>
    <col min="5405" max="5405" width="2.6328125" style="233" customWidth="1"/>
    <col min="5406" max="5406" width="5.6328125" style="233" customWidth="1"/>
    <col min="5407" max="5632" width="10.6328125" style="233"/>
    <col min="5633" max="5633" width="3.08984375" style="233" customWidth="1"/>
    <col min="5634" max="5634" width="16.08984375" style="233" customWidth="1"/>
    <col min="5635" max="5644" width="6.7265625" style="233" customWidth="1"/>
    <col min="5645" max="5646" width="2.7265625" style="233" customWidth="1"/>
    <col min="5647" max="5649" width="2.6328125" style="233" customWidth="1"/>
    <col min="5650" max="5653" width="2.7265625" style="233" customWidth="1"/>
    <col min="5654" max="5656" width="2.6328125" style="233" customWidth="1"/>
    <col min="5657" max="5660" width="2.7265625" style="233" customWidth="1"/>
    <col min="5661" max="5661" width="2.6328125" style="233" customWidth="1"/>
    <col min="5662" max="5662" width="5.6328125" style="233" customWidth="1"/>
    <col min="5663" max="5888" width="10.6328125" style="233"/>
    <col min="5889" max="5889" width="3.08984375" style="233" customWidth="1"/>
    <col min="5890" max="5890" width="16.08984375" style="233" customWidth="1"/>
    <col min="5891" max="5900" width="6.7265625" style="233" customWidth="1"/>
    <col min="5901" max="5902" width="2.7265625" style="233" customWidth="1"/>
    <col min="5903" max="5905" width="2.6328125" style="233" customWidth="1"/>
    <col min="5906" max="5909" width="2.7265625" style="233" customWidth="1"/>
    <col min="5910" max="5912" width="2.6328125" style="233" customWidth="1"/>
    <col min="5913" max="5916" width="2.7265625" style="233" customWidth="1"/>
    <col min="5917" max="5917" width="2.6328125" style="233" customWidth="1"/>
    <col min="5918" max="5918" width="5.6328125" style="233" customWidth="1"/>
    <col min="5919" max="6144" width="10.6328125" style="233"/>
    <col min="6145" max="6145" width="3.08984375" style="233" customWidth="1"/>
    <col min="6146" max="6146" width="16.08984375" style="233" customWidth="1"/>
    <col min="6147" max="6156" width="6.7265625" style="233" customWidth="1"/>
    <col min="6157" max="6158" width="2.7265625" style="233" customWidth="1"/>
    <col min="6159" max="6161" width="2.6328125" style="233" customWidth="1"/>
    <col min="6162" max="6165" width="2.7265625" style="233" customWidth="1"/>
    <col min="6166" max="6168" width="2.6328125" style="233" customWidth="1"/>
    <col min="6169" max="6172" width="2.7265625" style="233" customWidth="1"/>
    <col min="6173" max="6173" width="2.6328125" style="233" customWidth="1"/>
    <col min="6174" max="6174" width="5.6328125" style="233" customWidth="1"/>
    <col min="6175" max="6400" width="10.6328125" style="233"/>
    <col min="6401" max="6401" width="3.08984375" style="233" customWidth="1"/>
    <col min="6402" max="6402" width="16.08984375" style="233" customWidth="1"/>
    <col min="6403" max="6412" width="6.7265625" style="233" customWidth="1"/>
    <col min="6413" max="6414" width="2.7265625" style="233" customWidth="1"/>
    <col min="6415" max="6417" width="2.6328125" style="233" customWidth="1"/>
    <col min="6418" max="6421" width="2.7265625" style="233" customWidth="1"/>
    <col min="6422" max="6424" width="2.6328125" style="233" customWidth="1"/>
    <col min="6425" max="6428" width="2.7265625" style="233" customWidth="1"/>
    <col min="6429" max="6429" width="2.6328125" style="233" customWidth="1"/>
    <col min="6430" max="6430" width="5.6328125" style="233" customWidth="1"/>
    <col min="6431" max="6656" width="10.6328125" style="233"/>
    <col min="6657" max="6657" width="3.08984375" style="233" customWidth="1"/>
    <col min="6658" max="6658" width="16.08984375" style="233" customWidth="1"/>
    <col min="6659" max="6668" width="6.7265625" style="233" customWidth="1"/>
    <col min="6669" max="6670" width="2.7265625" style="233" customWidth="1"/>
    <col min="6671" max="6673" width="2.6328125" style="233" customWidth="1"/>
    <col min="6674" max="6677" width="2.7265625" style="233" customWidth="1"/>
    <col min="6678" max="6680" width="2.6328125" style="233" customWidth="1"/>
    <col min="6681" max="6684" width="2.7265625" style="233" customWidth="1"/>
    <col min="6685" max="6685" width="2.6328125" style="233" customWidth="1"/>
    <col min="6686" max="6686" width="5.6328125" style="233" customWidth="1"/>
    <col min="6687" max="6912" width="10.6328125" style="233"/>
    <col min="6913" max="6913" width="3.08984375" style="233" customWidth="1"/>
    <col min="6914" max="6914" width="16.08984375" style="233" customWidth="1"/>
    <col min="6915" max="6924" width="6.7265625" style="233" customWidth="1"/>
    <col min="6925" max="6926" width="2.7265625" style="233" customWidth="1"/>
    <col min="6927" max="6929" width="2.6328125" style="233" customWidth="1"/>
    <col min="6930" max="6933" width="2.7265625" style="233" customWidth="1"/>
    <col min="6934" max="6936" width="2.6328125" style="233" customWidth="1"/>
    <col min="6937" max="6940" width="2.7265625" style="233" customWidth="1"/>
    <col min="6941" max="6941" width="2.6328125" style="233" customWidth="1"/>
    <col min="6942" max="6942" width="5.6328125" style="233" customWidth="1"/>
    <col min="6943" max="7168" width="10.6328125" style="233"/>
    <col min="7169" max="7169" width="3.08984375" style="233" customWidth="1"/>
    <col min="7170" max="7170" width="16.08984375" style="233" customWidth="1"/>
    <col min="7171" max="7180" width="6.7265625" style="233" customWidth="1"/>
    <col min="7181" max="7182" width="2.7265625" style="233" customWidth="1"/>
    <col min="7183" max="7185" width="2.6328125" style="233" customWidth="1"/>
    <col min="7186" max="7189" width="2.7265625" style="233" customWidth="1"/>
    <col min="7190" max="7192" width="2.6328125" style="233" customWidth="1"/>
    <col min="7193" max="7196" width="2.7265625" style="233" customWidth="1"/>
    <col min="7197" max="7197" width="2.6328125" style="233" customWidth="1"/>
    <col min="7198" max="7198" width="5.6328125" style="233" customWidth="1"/>
    <col min="7199" max="7424" width="10.6328125" style="233"/>
    <col min="7425" max="7425" width="3.08984375" style="233" customWidth="1"/>
    <col min="7426" max="7426" width="16.08984375" style="233" customWidth="1"/>
    <col min="7427" max="7436" width="6.7265625" style="233" customWidth="1"/>
    <col min="7437" max="7438" width="2.7265625" style="233" customWidth="1"/>
    <col min="7439" max="7441" width="2.6328125" style="233" customWidth="1"/>
    <col min="7442" max="7445" width="2.7265625" style="233" customWidth="1"/>
    <col min="7446" max="7448" width="2.6328125" style="233" customWidth="1"/>
    <col min="7449" max="7452" width="2.7265625" style="233" customWidth="1"/>
    <col min="7453" max="7453" width="2.6328125" style="233" customWidth="1"/>
    <col min="7454" max="7454" width="5.6328125" style="233" customWidth="1"/>
    <col min="7455" max="7680" width="10.6328125" style="233"/>
    <col min="7681" max="7681" width="3.08984375" style="233" customWidth="1"/>
    <col min="7682" max="7682" width="16.08984375" style="233" customWidth="1"/>
    <col min="7683" max="7692" width="6.7265625" style="233" customWidth="1"/>
    <col min="7693" max="7694" width="2.7265625" style="233" customWidth="1"/>
    <col min="7695" max="7697" width="2.6328125" style="233" customWidth="1"/>
    <col min="7698" max="7701" width="2.7265625" style="233" customWidth="1"/>
    <col min="7702" max="7704" width="2.6328125" style="233" customWidth="1"/>
    <col min="7705" max="7708" width="2.7265625" style="233" customWidth="1"/>
    <col min="7709" max="7709" width="2.6328125" style="233" customWidth="1"/>
    <col min="7710" max="7710" width="5.6328125" style="233" customWidth="1"/>
    <col min="7711" max="7936" width="10.6328125" style="233"/>
    <col min="7937" max="7937" width="3.08984375" style="233" customWidth="1"/>
    <col min="7938" max="7938" width="16.08984375" style="233" customWidth="1"/>
    <col min="7939" max="7948" width="6.7265625" style="233" customWidth="1"/>
    <col min="7949" max="7950" width="2.7265625" style="233" customWidth="1"/>
    <col min="7951" max="7953" width="2.6328125" style="233" customWidth="1"/>
    <col min="7954" max="7957" width="2.7265625" style="233" customWidth="1"/>
    <col min="7958" max="7960" width="2.6328125" style="233" customWidth="1"/>
    <col min="7961" max="7964" width="2.7265625" style="233" customWidth="1"/>
    <col min="7965" max="7965" width="2.6328125" style="233" customWidth="1"/>
    <col min="7966" max="7966" width="5.6328125" style="233" customWidth="1"/>
    <col min="7967" max="8192" width="10.6328125" style="233"/>
    <col min="8193" max="8193" width="3.08984375" style="233" customWidth="1"/>
    <col min="8194" max="8194" width="16.08984375" style="233" customWidth="1"/>
    <col min="8195" max="8204" width="6.7265625" style="233" customWidth="1"/>
    <col min="8205" max="8206" width="2.7265625" style="233" customWidth="1"/>
    <col min="8207" max="8209" width="2.6328125" style="233" customWidth="1"/>
    <col min="8210" max="8213" width="2.7265625" style="233" customWidth="1"/>
    <col min="8214" max="8216" width="2.6328125" style="233" customWidth="1"/>
    <col min="8217" max="8220" width="2.7265625" style="233" customWidth="1"/>
    <col min="8221" max="8221" width="2.6328125" style="233" customWidth="1"/>
    <col min="8222" max="8222" width="5.6328125" style="233" customWidth="1"/>
    <col min="8223" max="8448" width="10.6328125" style="233"/>
    <col min="8449" max="8449" width="3.08984375" style="233" customWidth="1"/>
    <col min="8450" max="8450" width="16.08984375" style="233" customWidth="1"/>
    <col min="8451" max="8460" width="6.7265625" style="233" customWidth="1"/>
    <col min="8461" max="8462" width="2.7265625" style="233" customWidth="1"/>
    <col min="8463" max="8465" width="2.6328125" style="233" customWidth="1"/>
    <col min="8466" max="8469" width="2.7265625" style="233" customWidth="1"/>
    <col min="8470" max="8472" width="2.6328125" style="233" customWidth="1"/>
    <col min="8473" max="8476" width="2.7265625" style="233" customWidth="1"/>
    <col min="8477" max="8477" width="2.6328125" style="233" customWidth="1"/>
    <col min="8478" max="8478" width="5.6328125" style="233" customWidth="1"/>
    <col min="8479" max="8704" width="10.6328125" style="233"/>
    <col min="8705" max="8705" width="3.08984375" style="233" customWidth="1"/>
    <col min="8706" max="8706" width="16.08984375" style="233" customWidth="1"/>
    <col min="8707" max="8716" width="6.7265625" style="233" customWidth="1"/>
    <col min="8717" max="8718" width="2.7265625" style="233" customWidth="1"/>
    <col min="8719" max="8721" width="2.6328125" style="233" customWidth="1"/>
    <col min="8722" max="8725" width="2.7265625" style="233" customWidth="1"/>
    <col min="8726" max="8728" width="2.6328125" style="233" customWidth="1"/>
    <col min="8729" max="8732" width="2.7265625" style="233" customWidth="1"/>
    <col min="8733" max="8733" width="2.6328125" style="233" customWidth="1"/>
    <col min="8734" max="8734" width="5.6328125" style="233" customWidth="1"/>
    <col min="8735" max="8960" width="10.6328125" style="233"/>
    <col min="8961" max="8961" width="3.08984375" style="233" customWidth="1"/>
    <col min="8962" max="8962" width="16.08984375" style="233" customWidth="1"/>
    <col min="8963" max="8972" width="6.7265625" style="233" customWidth="1"/>
    <col min="8973" max="8974" width="2.7265625" style="233" customWidth="1"/>
    <col min="8975" max="8977" width="2.6328125" style="233" customWidth="1"/>
    <col min="8978" max="8981" width="2.7265625" style="233" customWidth="1"/>
    <col min="8982" max="8984" width="2.6328125" style="233" customWidth="1"/>
    <col min="8985" max="8988" width="2.7265625" style="233" customWidth="1"/>
    <col min="8989" max="8989" width="2.6328125" style="233" customWidth="1"/>
    <col min="8990" max="8990" width="5.6328125" style="233" customWidth="1"/>
    <col min="8991" max="9216" width="10.6328125" style="233"/>
    <col min="9217" max="9217" width="3.08984375" style="233" customWidth="1"/>
    <col min="9218" max="9218" width="16.08984375" style="233" customWidth="1"/>
    <col min="9219" max="9228" width="6.7265625" style="233" customWidth="1"/>
    <col min="9229" max="9230" width="2.7265625" style="233" customWidth="1"/>
    <col min="9231" max="9233" width="2.6328125" style="233" customWidth="1"/>
    <col min="9234" max="9237" width="2.7265625" style="233" customWidth="1"/>
    <col min="9238" max="9240" width="2.6328125" style="233" customWidth="1"/>
    <col min="9241" max="9244" width="2.7265625" style="233" customWidth="1"/>
    <col min="9245" max="9245" width="2.6328125" style="233" customWidth="1"/>
    <col min="9246" max="9246" width="5.6328125" style="233" customWidth="1"/>
    <col min="9247" max="9472" width="10.6328125" style="233"/>
    <col min="9473" max="9473" width="3.08984375" style="233" customWidth="1"/>
    <col min="9474" max="9474" width="16.08984375" style="233" customWidth="1"/>
    <col min="9475" max="9484" width="6.7265625" style="233" customWidth="1"/>
    <col min="9485" max="9486" width="2.7265625" style="233" customWidth="1"/>
    <col min="9487" max="9489" width="2.6328125" style="233" customWidth="1"/>
    <col min="9490" max="9493" width="2.7265625" style="233" customWidth="1"/>
    <col min="9494" max="9496" width="2.6328125" style="233" customWidth="1"/>
    <col min="9497" max="9500" width="2.7265625" style="233" customWidth="1"/>
    <col min="9501" max="9501" width="2.6328125" style="233" customWidth="1"/>
    <col min="9502" max="9502" width="5.6328125" style="233" customWidth="1"/>
    <col min="9503" max="9728" width="10.6328125" style="233"/>
    <col min="9729" max="9729" width="3.08984375" style="233" customWidth="1"/>
    <col min="9730" max="9730" width="16.08984375" style="233" customWidth="1"/>
    <col min="9731" max="9740" width="6.7265625" style="233" customWidth="1"/>
    <col min="9741" max="9742" width="2.7265625" style="233" customWidth="1"/>
    <col min="9743" max="9745" width="2.6328125" style="233" customWidth="1"/>
    <col min="9746" max="9749" width="2.7265625" style="233" customWidth="1"/>
    <col min="9750" max="9752" width="2.6328125" style="233" customWidth="1"/>
    <col min="9753" max="9756" width="2.7265625" style="233" customWidth="1"/>
    <col min="9757" max="9757" width="2.6328125" style="233" customWidth="1"/>
    <col min="9758" max="9758" width="5.6328125" style="233" customWidth="1"/>
    <col min="9759" max="9984" width="10.6328125" style="233"/>
    <col min="9985" max="9985" width="3.08984375" style="233" customWidth="1"/>
    <col min="9986" max="9986" width="16.08984375" style="233" customWidth="1"/>
    <col min="9987" max="9996" width="6.7265625" style="233" customWidth="1"/>
    <col min="9997" max="9998" width="2.7265625" style="233" customWidth="1"/>
    <col min="9999" max="10001" width="2.6328125" style="233" customWidth="1"/>
    <col min="10002" max="10005" width="2.7265625" style="233" customWidth="1"/>
    <col min="10006" max="10008" width="2.6328125" style="233" customWidth="1"/>
    <col min="10009" max="10012" width="2.7265625" style="233" customWidth="1"/>
    <col min="10013" max="10013" width="2.6328125" style="233" customWidth="1"/>
    <col min="10014" max="10014" width="5.6328125" style="233" customWidth="1"/>
    <col min="10015" max="10240" width="10.6328125" style="233"/>
    <col min="10241" max="10241" width="3.08984375" style="233" customWidth="1"/>
    <col min="10242" max="10242" width="16.08984375" style="233" customWidth="1"/>
    <col min="10243" max="10252" width="6.7265625" style="233" customWidth="1"/>
    <col min="10253" max="10254" width="2.7265625" style="233" customWidth="1"/>
    <col min="10255" max="10257" width="2.6328125" style="233" customWidth="1"/>
    <col min="10258" max="10261" width="2.7265625" style="233" customWidth="1"/>
    <col min="10262" max="10264" width="2.6328125" style="233" customWidth="1"/>
    <col min="10265" max="10268" width="2.7265625" style="233" customWidth="1"/>
    <col min="10269" max="10269" width="2.6328125" style="233" customWidth="1"/>
    <col min="10270" max="10270" width="5.6328125" style="233" customWidth="1"/>
    <col min="10271" max="10496" width="10.6328125" style="233"/>
    <col min="10497" max="10497" width="3.08984375" style="233" customWidth="1"/>
    <col min="10498" max="10498" width="16.08984375" style="233" customWidth="1"/>
    <col min="10499" max="10508" width="6.7265625" style="233" customWidth="1"/>
    <col min="10509" max="10510" width="2.7265625" style="233" customWidth="1"/>
    <col min="10511" max="10513" width="2.6328125" style="233" customWidth="1"/>
    <col min="10514" max="10517" width="2.7265625" style="233" customWidth="1"/>
    <col min="10518" max="10520" width="2.6328125" style="233" customWidth="1"/>
    <col min="10521" max="10524" width="2.7265625" style="233" customWidth="1"/>
    <col min="10525" max="10525" width="2.6328125" style="233" customWidth="1"/>
    <col min="10526" max="10526" width="5.6328125" style="233" customWidth="1"/>
    <col min="10527" max="10752" width="10.6328125" style="233"/>
    <col min="10753" max="10753" width="3.08984375" style="233" customWidth="1"/>
    <col min="10754" max="10754" width="16.08984375" style="233" customWidth="1"/>
    <col min="10755" max="10764" width="6.7265625" style="233" customWidth="1"/>
    <col min="10765" max="10766" width="2.7265625" style="233" customWidth="1"/>
    <col min="10767" max="10769" width="2.6328125" style="233" customWidth="1"/>
    <col min="10770" max="10773" width="2.7265625" style="233" customWidth="1"/>
    <col min="10774" max="10776" width="2.6328125" style="233" customWidth="1"/>
    <col min="10777" max="10780" width="2.7265625" style="233" customWidth="1"/>
    <col min="10781" max="10781" width="2.6328125" style="233" customWidth="1"/>
    <col min="10782" max="10782" width="5.6328125" style="233" customWidth="1"/>
    <col min="10783" max="11008" width="10.6328125" style="233"/>
    <col min="11009" max="11009" width="3.08984375" style="233" customWidth="1"/>
    <col min="11010" max="11010" width="16.08984375" style="233" customWidth="1"/>
    <col min="11011" max="11020" width="6.7265625" style="233" customWidth="1"/>
    <col min="11021" max="11022" width="2.7265625" style="233" customWidth="1"/>
    <col min="11023" max="11025" width="2.6328125" style="233" customWidth="1"/>
    <col min="11026" max="11029" width="2.7265625" style="233" customWidth="1"/>
    <col min="11030" max="11032" width="2.6328125" style="233" customWidth="1"/>
    <col min="11033" max="11036" width="2.7265625" style="233" customWidth="1"/>
    <col min="11037" max="11037" width="2.6328125" style="233" customWidth="1"/>
    <col min="11038" max="11038" width="5.6328125" style="233" customWidth="1"/>
    <col min="11039" max="11264" width="10.6328125" style="233"/>
    <col min="11265" max="11265" width="3.08984375" style="233" customWidth="1"/>
    <col min="11266" max="11266" width="16.08984375" style="233" customWidth="1"/>
    <col min="11267" max="11276" width="6.7265625" style="233" customWidth="1"/>
    <col min="11277" max="11278" width="2.7265625" style="233" customWidth="1"/>
    <col min="11279" max="11281" width="2.6328125" style="233" customWidth="1"/>
    <col min="11282" max="11285" width="2.7265625" style="233" customWidth="1"/>
    <col min="11286" max="11288" width="2.6328125" style="233" customWidth="1"/>
    <col min="11289" max="11292" width="2.7265625" style="233" customWidth="1"/>
    <col min="11293" max="11293" width="2.6328125" style="233" customWidth="1"/>
    <col min="11294" max="11294" width="5.6328125" style="233" customWidth="1"/>
    <col min="11295" max="11520" width="10.6328125" style="233"/>
    <col min="11521" max="11521" width="3.08984375" style="233" customWidth="1"/>
    <col min="11522" max="11522" width="16.08984375" style="233" customWidth="1"/>
    <col min="11523" max="11532" width="6.7265625" style="233" customWidth="1"/>
    <col min="11533" max="11534" width="2.7265625" style="233" customWidth="1"/>
    <col min="11535" max="11537" width="2.6328125" style="233" customWidth="1"/>
    <col min="11538" max="11541" width="2.7265625" style="233" customWidth="1"/>
    <col min="11542" max="11544" width="2.6328125" style="233" customWidth="1"/>
    <col min="11545" max="11548" width="2.7265625" style="233" customWidth="1"/>
    <col min="11549" max="11549" width="2.6328125" style="233" customWidth="1"/>
    <col min="11550" max="11550" width="5.6328125" style="233" customWidth="1"/>
    <col min="11551" max="11776" width="10.6328125" style="233"/>
    <col min="11777" max="11777" width="3.08984375" style="233" customWidth="1"/>
    <col min="11778" max="11778" width="16.08984375" style="233" customWidth="1"/>
    <col min="11779" max="11788" width="6.7265625" style="233" customWidth="1"/>
    <col min="11789" max="11790" width="2.7265625" style="233" customWidth="1"/>
    <col min="11791" max="11793" width="2.6328125" style="233" customWidth="1"/>
    <col min="11794" max="11797" width="2.7265625" style="233" customWidth="1"/>
    <col min="11798" max="11800" width="2.6328125" style="233" customWidth="1"/>
    <col min="11801" max="11804" width="2.7265625" style="233" customWidth="1"/>
    <col min="11805" max="11805" width="2.6328125" style="233" customWidth="1"/>
    <col min="11806" max="11806" width="5.6328125" style="233" customWidth="1"/>
    <col min="11807" max="12032" width="10.6328125" style="233"/>
    <col min="12033" max="12033" width="3.08984375" style="233" customWidth="1"/>
    <col min="12034" max="12034" width="16.08984375" style="233" customWidth="1"/>
    <col min="12035" max="12044" width="6.7265625" style="233" customWidth="1"/>
    <col min="12045" max="12046" width="2.7265625" style="233" customWidth="1"/>
    <col min="12047" max="12049" width="2.6328125" style="233" customWidth="1"/>
    <col min="12050" max="12053" width="2.7265625" style="233" customWidth="1"/>
    <col min="12054" max="12056" width="2.6328125" style="233" customWidth="1"/>
    <col min="12057" max="12060" width="2.7265625" style="233" customWidth="1"/>
    <col min="12061" max="12061" width="2.6328125" style="233" customWidth="1"/>
    <col min="12062" max="12062" width="5.6328125" style="233" customWidth="1"/>
    <col min="12063" max="12288" width="10.6328125" style="233"/>
    <col min="12289" max="12289" width="3.08984375" style="233" customWidth="1"/>
    <col min="12290" max="12290" width="16.08984375" style="233" customWidth="1"/>
    <col min="12291" max="12300" width="6.7265625" style="233" customWidth="1"/>
    <col min="12301" max="12302" width="2.7265625" style="233" customWidth="1"/>
    <col min="12303" max="12305" width="2.6328125" style="233" customWidth="1"/>
    <col min="12306" max="12309" width="2.7265625" style="233" customWidth="1"/>
    <col min="12310" max="12312" width="2.6328125" style="233" customWidth="1"/>
    <col min="12313" max="12316" width="2.7265625" style="233" customWidth="1"/>
    <col min="12317" max="12317" width="2.6328125" style="233" customWidth="1"/>
    <col min="12318" max="12318" width="5.6328125" style="233" customWidth="1"/>
    <col min="12319" max="12544" width="10.6328125" style="233"/>
    <col min="12545" max="12545" width="3.08984375" style="233" customWidth="1"/>
    <col min="12546" max="12546" width="16.08984375" style="233" customWidth="1"/>
    <col min="12547" max="12556" width="6.7265625" style="233" customWidth="1"/>
    <col min="12557" max="12558" width="2.7265625" style="233" customWidth="1"/>
    <col min="12559" max="12561" width="2.6328125" style="233" customWidth="1"/>
    <col min="12562" max="12565" width="2.7265625" style="233" customWidth="1"/>
    <col min="12566" max="12568" width="2.6328125" style="233" customWidth="1"/>
    <col min="12569" max="12572" width="2.7265625" style="233" customWidth="1"/>
    <col min="12573" max="12573" width="2.6328125" style="233" customWidth="1"/>
    <col min="12574" max="12574" width="5.6328125" style="233" customWidth="1"/>
    <col min="12575" max="12800" width="10.6328125" style="233"/>
    <col min="12801" max="12801" width="3.08984375" style="233" customWidth="1"/>
    <col min="12802" max="12802" width="16.08984375" style="233" customWidth="1"/>
    <col min="12803" max="12812" width="6.7265625" style="233" customWidth="1"/>
    <col min="12813" max="12814" width="2.7265625" style="233" customWidth="1"/>
    <col min="12815" max="12817" width="2.6328125" style="233" customWidth="1"/>
    <col min="12818" max="12821" width="2.7265625" style="233" customWidth="1"/>
    <col min="12822" max="12824" width="2.6328125" style="233" customWidth="1"/>
    <col min="12825" max="12828" width="2.7265625" style="233" customWidth="1"/>
    <col min="12829" max="12829" width="2.6328125" style="233" customWidth="1"/>
    <col min="12830" max="12830" width="5.6328125" style="233" customWidth="1"/>
    <col min="12831" max="13056" width="10.6328125" style="233"/>
    <col min="13057" max="13057" width="3.08984375" style="233" customWidth="1"/>
    <col min="13058" max="13058" width="16.08984375" style="233" customWidth="1"/>
    <col min="13059" max="13068" width="6.7265625" style="233" customWidth="1"/>
    <col min="13069" max="13070" width="2.7265625" style="233" customWidth="1"/>
    <col min="13071" max="13073" width="2.6328125" style="233" customWidth="1"/>
    <col min="13074" max="13077" width="2.7265625" style="233" customWidth="1"/>
    <col min="13078" max="13080" width="2.6328125" style="233" customWidth="1"/>
    <col min="13081" max="13084" width="2.7265625" style="233" customWidth="1"/>
    <col min="13085" max="13085" width="2.6328125" style="233" customWidth="1"/>
    <col min="13086" max="13086" width="5.6328125" style="233" customWidth="1"/>
    <col min="13087" max="13312" width="10.6328125" style="233"/>
    <col min="13313" max="13313" width="3.08984375" style="233" customWidth="1"/>
    <col min="13314" max="13314" width="16.08984375" style="233" customWidth="1"/>
    <col min="13315" max="13324" width="6.7265625" style="233" customWidth="1"/>
    <col min="13325" max="13326" width="2.7265625" style="233" customWidth="1"/>
    <col min="13327" max="13329" width="2.6328125" style="233" customWidth="1"/>
    <col min="13330" max="13333" width="2.7265625" style="233" customWidth="1"/>
    <col min="13334" max="13336" width="2.6328125" style="233" customWidth="1"/>
    <col min="13337" max="13340" width="2.7265625" style="233" customWidth="1"/>
    <col min="13341" max="13341" width="2.6328125" style="233" customWidth="1"/>
    <col min="13342" max="13342" width="5.6328125" style="233" customWidth="1"/>
    <col min="13343" max="13568" width="10.6328125" style="233"/>
    <col min="13569" max="13569" width="3.08984375" style="233" customWidth="1"/>
    <col min="13570" max="13570" width="16.08984375" style="233" customWidth="1"/>
    <col min="13571" max="13580" width="6.7265625" style="233" customWidth="1"/>
    <col min="13581" max="13582" width="2.7265625" style="233" customWidth="1"/>
    <col min="13583" max="13585" width="2.6328125" style="233" customWidth="1"/>
    <col min="13586" max="13589" width="2.7265625" style="233" customWidth="1"/>
    <col min="13590" max="13592" width="2.6328125" style="233" customWidth="1"/>
    <col min="13593" max="13596" width="2.7265625" style="233" customWidth="1"/>
    <col min="13597" max="13597" width="2.6328125" style="233" customWidth="1"/>
    <col min="13598" max="13598" width="5.6328125" style="233" customWidth="1"/>
    <col min="13599" max="13824" width="10.6328125" style="233"/>
    <col min="13825" max="13825" width="3.08984375" style="233" customWidth="1"/>
    <col min="13826" max="13826" width="16.08984375" style="233" customWidth="1"/>
    <col min="13827" max="13836" width="6.7265625" style="233" customWidth="1"/>
    <col min="13837" max="13838" width="2.7265625" style="233" customWidth="1"/>
    <col min="13839" max="13841" width="2.6328125" style="233" customWidth="1"/>
    <col min="13842" max="13845" width="2.7265625" style="233" customWidth="1"/>
    <col min="13846" max="13848" width="2.6328125" style="233" customWidth="1"/>
    <col min="13849" max="13852" width="2.7265625" style="233" customWidth="1"/>
    <col min="13853" max="13853" width="2.6328125" style="233" customWidth="1"/>
    <col min="13854" max="13854" width="5.6328125" style="233" customWidth="1"/>
    <col min="13855" max="14080" width="10.6328125" style="233"/>
    <col min="14081" max="14081" width="3.08984375" style="233" customWidth="1"/>
    <col min="14082" max="14082" width="16.08984375" style="233" customWidth="1"/>
    <col min="14083" max="14092" width="6.7265625" style="233" customWidth="1"/>
    <col min="14093" max="14094" width="2.7265625" style="233" customWidth="1"/>
    <col min="14095" max="14097" width="2.6328125" style="233" customWidth="1"/>
    <col min="14098" max="14101" width="2.7265625" style="233" customWidth="1"/>
    <col min="14102" max="14104" width="2.6328125" style="233" customWidth="1"/>
    <col min="14105" max="14108" width="2.7265625" style="233" customWidth="1"/>
    <col min="14109" max="14109" width="2.6328125" style="233" customWidth="1"/>
    <col min="14110" max="14110" width="5.6328125" style="233" customWidth="1"/>
    <col min="14111" max="14336" width="10.6328125" style="233"/>
    <col min="14337" max="14337" width="3.08984375" style="233" customWidth="1"/>
    <col min="14338" max="14338" width="16.08984375" style="233" customWidth="1"/>
    <col min="14339" max="14348" width="6.7265625" style="233" customWidth="1"/>
    <col min="14349" max="14350" width="2.7265625" style="233" customWidth="1"/>
    <col min="14351" max="14353" width="2.6328125" style="233" customWidth="1"/>
    <col min="14354" max="14357" width="2.7265625" style="233" customWidth="1"/>
    <col min="14358" max="14360" width="2.6328125" style="233" customWidth="1"/>
    <col min="14361" max="14364" width="2.7265625" style="233" customWidth="1"/>
    <col min="14365" max="14365" width="2.6328125" style="233" customWidth="1"/>
    <col min="14366" max="14366" width="5.6328125" style="233" customWidth="1"/>
    <col min="14367" max="14592" width="10.6328125" style="233"/>
    <col min="14593" max="14593" width="3.08984375" style="233" customWidth="1"/>
    <col min="14594" max="14594" width="16.08984375" style="233" customWidth="1"/>
    <col min="14595" max="14604" width="6.7265625" style="233" customWidth="1"/>
    <col min="14605" max="14606" width="2.7265625" style="233" customWidth="1"/>
    <col min="14607" max="14609" width="2.6328125" style="233" customWidth="1"/>
    <col min="14610" max="14613" width="2.7265625" style="233" customWidth="1"/>
    <col min="14614" max="14616" width="2.6328125" style="233" customWidth="1"/>
    <col min="14617" max="14620" width="2.7265625" style="233" customWidth="1"/>
    <col min="14621" max="14621" width="2.6328125" style="233" customWidth="1"/>
    <col min="14622" max="14622" width="5.6328125" style="233" customWidth="1"/>
    <col min="14623" max="14848" width="10.6328125" style="233"/>
    <col min="14849" max="14849" width="3.08984375" style="233" customWidth="1"/>
    <col min="14850" max="14850" width="16.08984375" style="233" customWidth="1"/>
    <col min="14851" max="14860" width="6.7265625" style="233" customWidth="1"/>
    <col min="14861" max="14862" width="2.7265625" style="233" customWidth="1"/>
    <col min="14863" max="14865" width="2.6328125" style="233" customWidth="1"/>
    <col min="14866" max="14869" width="2.7265625" style="233" customWidth="1"/>
    <col min="14870" max="14872" width="2.6328125" style="233" customWidth="1"/>
    <col min="14873" max="14876" width="2.7265625" style="233" customWidth="1"/>
    <col min="14877" max="14877" width="2.6328125" style="233" customWidth="1"/>
    <col min="14878" max="14878" width="5.6328125" style="233" customWidth="1"/>
    <col min="14879" max="15104" width="10.6328125" style="233"/>
    <col min="15105" max="15105" width="3.08984375" style="233" customWidth="1"/>
    <col min="15106" max="15106" width="16.08984375" style="233" customWidth="1"/>
    <col min="15107" max="15116" width="6.7265625" style="233" customWidth="1"/>
    <col min="15117" max="15118" width="2.7265625" style="233" customWidth="1"/>
    <col min="15119" max="15121" width="2.6328125" style="233" customWidth="1"/>
    <col min="15122" max="15125" width="2.7265625" style="233" customWidth="1"/>
    <col min="15126" max="15128" width="2.6328125" style="233" customWidth="1"/>
    <col min="15129" max="15132" width="2.7265625" style="233" customWidth="1"/>
    <col min="15133" max="15133" width="2.6328125" style="233" customWidth="1"/>
    <col min="15134" max="15134" width="5.6328125" style="233" customWidth="1"/>
    <col min="15135" max="15360" width="10.6328125" style="233"/>
    <col min="15361" max="15361" width="3.08984375" style="233" customWidth="1"/>
    <col min="15362" max="15362" width="16.08984375" style="233" customWidth="1"/>
    <col min="15363" max="15372" width="6.7265625" style="233" customWidth="1"/>
    <col min="15373" max="15374" width="2.7265625" style="233" customWidth="1"/>
    <col min="15375" max="15377" width="2.6328125" style="233" customWidth="1"/>
    <col min="15378" max="15381" width="2.7265625" style="233" customWidth="1"/>
    <col min="15382" max="15384" width="2.6328125" style="233" customWidth="1"/>
    <col min="15385" max="15388" width="2.7265625" style="233" customWidth="1"/>
    <col min="15389" max="15389" width="2.6328125" style="233" customWidth="1"/>
    <col min="15390" max="15390" width="5.6328125" style="233" customWidth="1"/>
    <col min="15391" max="15616" width="10.6328125" style="233"/>
    <col min="15617" max="15617" width="3.08984375" style="233" customWidth="1"/>
    <col min="15618" max="15618" width="16.08984375" style="233" customWidth="1"/>
    <col min="15619" max="15628" width="6.7265625" style="233" customWidth="1"/>
    <col min="15629" max="15630" width="2.7265625" style="233" customWidth="1"/>
    <col min="15631" max="15633" width="2.6328125" style="233" customWidth="1"/>
    <col min="15634" max="15637" width="2.7265625" style="233" customWidth="1"/>
    <col min="15638" max="15640" width="2.6328125" style="233" customWidth="1"/>
    <col min="15641" max="15644" width="2.7265625" style="233" customWidth="1"/>
    <col min="15645" max="15645" width="2.6328125" style="233" customWidth="1"/>
    <col min="15646" max="15646" width="5.6328125" style="233" customWidth="1"/>
    <col min="15647" max="15872" width="10.6328125" style="233"/>
    <col min="15873" max="15873" width="3.08984375" style="233" customWidth="1"/>
    <col min="15874" max="15874" width="16.08984375" style="233" customWidth="1"/>
    <col min="15875" max="15884" width="6.7265625" style="233" customWidth="1"/>
    <col min="15885" max="15886" width="2.7265625" style="233" customWidth="1"/>
    <col min="15887" max="15889" width="2.6328125" style="233" customWidth="1"/>
    <col min="15890" max="15893" width="2.7265625" style="233" customWidth="1"/>
    <col min="15894" max="15896" width="2.6328125" style="233" customWidth="1"/>
    <col min="15897" max="15900" width="2.7265625" style="233" customWidth="1"/>
    <col min="15901" max="15901" width="2.6328125" style="233" customWidth="1"/>
    <col min="15902" max="15902" width="5.6328125" style="233" customWidth="1"/>
    <col min="15903" max="16128" width="10.6328125" style="233"/>
    <col min="16129" max="16129" width="3.08984375" style="233" customWidth="1"/>
    <col min="16130" max="16130" width="16.08984375" style="233" customWidth="1"/>
    <col min="16131" max="16140" width="6.7265625" style="233" customWidth="1"/>
    <col min="16141" max="16142" width="2.7265625" style="233" customWidth="1"/>
    <col min="16143" max="16145" width="2.6328125" style="233" customWidth="1"/>
    <col min="16146" max="16149" width="2.7265625" style="233" customWidth="1"/>
    <col min="16150" max="16152" width="2.6328125" style="233" customWidth="1"/>
    <col min="16153" max="16156" width="2.7265625" style="233" customWidth="1"/>
    <col min="16157" max="16157" width="2.6328125" style="233" customWidth="1"/>
    <col min="16158" max="16158" width="5.6328125" style="233" customWidth="1"/>
    <col min="16159" max="16384" width="10.6328125" style="233"/>
  </cols>
  <sheetData>
    <row r="1" spans="1:46" ht="19.5" customHeight="1" x14ac:dyDescent="0.2">
      <c r="A1" s="253" t="s">
        <v>27</v>
      </c>
      <c r="B1" s="10"/>
      <c r="C1" s="10"/>
      <c r="D1" s="10"/>
    </row>
    <row r="2" spans="1:46" ht="15" customHeight="1" x14ac:dyDescent="0.2">
      <c r="A2" s="291"/>
      <c r="B2" s="1"/>
      <c r="C2" s="1"/>
      <c r="D2" s="1"/>
      <c r="E2" s="1"/>
      <c r="F2" s="1"/>
      <c r="G2" s="1"/>
      <c r="H2" s="13"/>
      <c r="I2" s="1"/>
      <c r="J2" s="13"/>
      <c r="K2" s="1"/>
      <c r="L2" s="13" t="s">
        <v>341</v>
      </c>
    </row>
    <row r="3" spans="1:46" ht="12" customHeight="1" x14ac:dyDescent="0.2">
      <c r="A3" s="560" t="s">
        <v>342</v>
      </c>
      <c r="B3" s="562"/>
      <c r="C3" s="1007" t="s">
        <v>343</v>
      </c>
      <c r="D3" s="1052"/>
      <c r="E3" s="1007" t="s">
        <v>337</v>
      </c>
      <c r="F3" s="1052"/>
      <c r="G3" s="1008" t="s">
        <v>291</v>
      </c>
      <c r="H3" s="1008"/>
      <c r="I3" s="1007" t="s">
        <v>319</v>
      </c>
      <c r="J3" s="1008"/>
      <c r="K3" s="1007" t="s">
        <v>336</v>
      </c>
      <c r="L3" s="1011"/>
    </row>
    <row r="4" spans="1:46" ht="12" customHeight="1" x14ac:dyDescent="0.2">
      <c r="A4" s="563"/>
      <c r="B4" s="565"/>
      <c r="C4" s="1009"/>
      <c r="D4" s="1053"/>
      <c r="E4" s="1009"/>
      <c r="F4" s="1053"/>
      <c r="G4" s="1010"/>
      <c r="H4" s="1010"/>
      <c r="I4" s="1009"/>
      <c r="J4" s="1010"/>
      <c r="K4" s="1009"/>
      <c r="L4" s="1012"/>
    </row>
    <row r="5" spans="1:46" ht="18" customHeight="1" x14ac:dyDescent="0.2">
      <c r="A5" s="551" t="s">
        <v>344</v>
      </c>
      <c r="B5" s="552"/>
      <c r="C5" s="997">
        <v>3617</v>
      </c>
      <c r="D5" s="1057"/>
      <c r="E5" s="997">
        <v>6407</v>
      </c>
      <c r="F5" s="1057"/>
      <c r="G5" s="997">
        <v>6725</v>
      </c>
      <c r="H5" s="1057"/>
      <c r="I5" s="997">
        <v>7524</v>
      </c>
      <c r="J5" s="998"/>
      <c r="K5" s="997">
        <v>6899</v>
      </c>
      <c r="L5" s="1001"/>
      <c r="AM5" s="274"/>
      <c r="AN5" s="274"/>
      <c r="AO5" s="204"/>
      <c r="AP5" s="204"/>
      <c r="AQ5" s="205"/>
      <c r="AT5" s="274"/>
    </row>
    <row r="6" spans="1:46" ht="18" customHeight="1" x14ac:dyDescent="0.2">
      <c r="A6" s="553"/>
      <c r="B6" s="554"/>
      <c r="C6" s="999"/>
      <c r="D6" s="1058"/>
      <c r="E6" s="999"/>
      <c r="F6" s="1058"/>
      <c r="G6" s="999"/>
      <c r="H6" s="1058"/>
      <c r="I6" s="999"/>
      <c r="J6" s="1000"/>
      <c r="K6" s="999"/>
      <c r="L6" s="1002"/>
      <c r="AI6" s="284"/>
      <c r="AK6" s="284"/>
      <c r="AM6" s="274"/>
      <c r="AN6" s="274"/>
      <c r="AO6" s="204"/>
      <c r="AP6" s="204"/>
      <c r="AQ6" s="275"/>
      <c r="AT6" s="276"/>
    </row>
    <row r="7" spans="1:46" ht="20.149999999999999" customHeight="1" x14ac:dyDescent="0.2">
      <c r="A7" s="1054"/>
      <c r="B7" s="1054"/>
      <c r="C7" s="1054"/>
      <c r="D7" s="1054"/>
      <c r="E7" s="1054"/>
      <c r="F7" s="1054"/>
      <c r="G7" s="1054"/>
      <c r="H7" s="105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E7" s="284"/>
      <c r="AF7" s="284"/>
      <c r="AG7" s="284"/>
      <c r="AI7" s="274"/>
      <c r="AJ7" s="274"/>
      <c r="AK7" s="204"/>
      <c r="AL7" s="204"/>
      <c r="AM7" s="214"/>
      <c r="AP7" s="276"/>
    </row>
    <row r="8" spans="1:46" ht="33.75" customHeight="1" x14ac:dyDescent="0.2"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E8" s="284"/>
      <c r="AF8" s="284"/>
      <c r="AG8" s="284"/>
      <c r="AI8" s="274"/>
      <c r="AJ8" s="274"/>
      <c r="AK8" s="204"/>
      <c r="AL8" s="204"/>
      <c r="AM8" s="214"/>
      <c r="AP8" s="276"/>
    </row>
    <row r="9" spans="1:46" ht="19.5" customHeight="1" x14ac:dyDescent="0.2">
      <c r="A9" s="292" t="s">
        <v>345</v>
      </c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E9" s="284"/>
      <c r="AF9" s="284"/>
      <c r="AG9" s="284"/>
      <c r="AI9" s="277"/>
      <c r="AJ9" s="277"/>
      <c r="AK9" s="204"/>
      <c r="AL9" s="204"/>
      <c r="AM9" s="216"/>
      <c r="AP9" s="278"/>
    </row>
    <row r="10" spans="1:46" ht="15" customHeight="1" x14ac:dyDescent="0.2">
      <c r="A10" s="21"/>
      <c r="B10" s="1"/>
      <c r="C10" s="114"/>
      <c r="D10" s="114"/>
      <c r="E10" s="114"/>
      <c r="F10" s="114"/>
      <c r="G10" s="114"/>
      <c r="H10" s="13"/>
      <c r="I10" s="114"/>
      <c r="J10" s="13"/>
      <c r="K10" s="114"/>
      <c r="L10" s="13" t="s">
        <v>216</v>
      </c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D10" s="274"/>
      <c r="AE10" s="274"/>
      <c r="AF10" s="274"/>
      <c r="AG10" s="274"/>
      <c r="AH10" s="274"/>
      <c r="AI10" s="277"/>
      <c r="AJ10" s="277"/>
      <c r="AK10" s="204"/>
      <c r="AL10" s="204"/>
      <c r="AM10" s="219"/>
      <c r="AP10" s="278"/>
    </row>
    <row r="11" spans="1:46" ht="20.149999999999999" customHeight="1" x14ac:dyDescent="0.2">
      <c r="A11" s="560" t="s">
        <v>346</v>
      </c>
      <c r="B11" s="562"/>
      <c r="C11" s="1007" t="s">
        <v>343</v>
      </c>
      <c r="D11" s="1052"/>
      <c r="E11" s="1007" t="s">
        <v>337</v>
      </c>
      <c r="F11" s="1052"/>
      <c r="G11" s="1008" t="s">
        <v>291</v>
      </c>
      <c r="H11" s="1008"/>
      <c r="I11" s="1007" t="s">
        <v>319</v>
      </c>
      <c r="J11" s="1052"/>
      <c r="K11" s="1007" t="s">
        <v>336</v>
      </c>
      <c r="L11" s="1011"/>
      <c r="AI11" s="274"/>
      <c r="AJ11" s="274"/>
      <c r="AK11" s="274"/>
      <c r="AL11" s="274"/>
      <c r="AM11" s="274"/>
      <c r="AN11" s="274"/>
      <c r="AO11" s="274"/>
      <c r="AP11" s="274"/>
    </row>
    <row r="12" spans="1:46" ht="20.149999999999999" customHeight="1" x14ac:dyDescent="0.2">
      <c r="A12" s="765"/>
      <c r="B12" s="767"/>
      <c r="C12" s="1055"/>
      <c r="D12" s="1056"/>
      <c r="E12" s="1055"/>
      <c r="F12" s="1056"/>
      <c r="G12" s="675"/>
      <c r="H12" s="675"/>
      <c r="I12" s="1055"/>
      <c r="J12" s="1056"/>
      <c r="K12" s="1055"/>
      <c r="L12" s="1059"/>
      <c r="N12" s="284"/>
      <c r="O12" s="284"/>
      <c r="P12" s="284"/>
      <c r="Q12" s="284"/>
      <c r="R12" s="284"/>
      <c r="S12" s="284"/>
      <c r="T12" s="284"/>
      <c r="U12" s="284"/>
      <c r="AI12" s="274"/>
      <c r="AJ12" s="274"/>
      <c r="AK12" s="274"/>
      <c r="AL12" s="274"/>
      <c r="AM12" s="274"/>
      <c r="AN12" s="274"/>
      <c r="AO12" s="274"/>
      <c r="AP12" s="274"/>
    </row>
    <row r="13" spans="1:46" ht="20.149999999999999" customHeight="1" x14ac:dyDescent="0.2">
      <c r="A13" s="551" t="s">
        <v>347</v>
      </c>
      <c r="B13" s="601"/>
      <c r="C13" s="1047">
        <f>C15+C21+C33</f>
        <v>157013</v>
      </c>
      <c r="D13" s="1048"/>
      <c r="E13" s="1047">
        <f t="shared" ref="E13:E14" si="0">E15+E21+E33</f>
        <v>130645</v>
      </c>
      <c r="F13" s="1048"/>
      <c r="G13" s="1047">
        <f t="shared" ref="G13:G14" si="1">G15+G21+G33</f>
        <v>123317</v>
      </c>
      <c r="H13" s="1048"/>
      <c r="I13" s="1047">
        <f t="shared" ref="I13:I14" si="2">I15+I21+I33</f>
        <v>119771</v>
      </c>
      <c r="J13" s="1048"/>
      <c r="K13" s="1047">
        <f t="shared" ref="K13:K14" si="3">K15+K21+K33</f>
        <v>118369</v>
      </c>
      <c r="L13" s="1049"/>
      <c r="N13" s="284"/>
      <c r="O13" s="284"/>
      <c r="P13" s="284"/>
      <c r="Q13" s="284"/>
      <c r="R13" s="284"/>
      <c r="S13" s="284"/>
      <c r="T13" s="284"/>
      <c r="U13" s="284"/>
      <c r="AI13" s="274"/>
      <c r="AJ13" s="274"/>
      <c r="AK13" s="274"/>
      <c r="AL13" s="274"/>
      <c r="AM13" s="274"/>
      <c r="AN13" s="274"/>
      <c r="AO13" s="274"/>
      <c r="AP13" s="274"/>
    </row>
    <row r="14" spans="1:46" ht="20.149999999999999" customHeight="1" x14ac:dyDescent="0.2">
      <c r="A14" s="1046"/>
      <c r="B14" s="1010"/>
      <c r="C14" s="1050">
        <f>C16+C22+C34</f>
        <v>14</v>
      </c>
      <c r="D14" s="1050"/>
      <c r="E14" s="1050">
        <f t="shared" si="0"/>
        <v>2</v>
      </c>
      <c r="F14" s="1050"/>
      <c r="G14" s="1050">
        <f t="shared" si="1"/>
        <v>22</v>
      </c>
      <c r="H14" s="1050"/>
      <c r="I14" s="1050">
        <f t="shared" si="2"/>
        <v>40</v>
      </c>
      <c r="J14" s="1050"/>
      <c r="K14" s="1050">
        <f t="shared" si="3"/>
        <v>56</v>
      </c>
      <c r="L14" s="1051"/>
      <c r="N14" s="284"/>
      <c r="O14" s="284"/>
      <c r="P14" s="284"/>
      <c r="Q14" s="284"/>
      <c r="R14" s="284"/>
      <c r="S14" s="284"/>
      <c r="T14" s="284"/>
      <c r="U14" s="284"/>
      <c r="AI14" s="274"/>
      <c r="AJ14" s="274"/>
      <c r="AK14" s="274"/>
      <c r="AL14" s="274"/>
      <c r="AM14" s="274"/>
      <c r="AN14" s="274"/>
      <c r="AO14" s="274"/>
      <c r="AP14" s="274"/>
    </row>
    <row r="15" spans="1:46" ht="19.5" customHeight="1" x14ac:dyDescent="0.2">
      <c r="A15" s="1035" t="s">
        <v>348</v>
      </c>
      <c r="B15" s="448" t="s">
        <v>296</v>
      </c>
      <c r="C15" s="1038">
        <f>C17+C19</f>
        <v>102024</v>
      </c>
      <c r="D15" s="1039"/>
      <c r="E15" s="1038">
        <f>E17+E19</f>
        <v>79493</v>
      </c>
      <c r="F15" s="1039"/>
      <c r="G15" s="1038">
        <f>G17+G19</f>
        <v>69974</v>
      </c>
      <c r="H15" s="1039"/>
      <c r="I15" s="1038">
        <f>I17+I19</f>
        <v>68122</v>
      </c>
      <c r="J15" s="1039"/>
      <c r="K15" s="1038">
        <f>K17+K19</f>
        <v>65459</v>
      </c>
      <c r="L15" s="1040"/>
      <c r="N15" s="284"/>
      <c r="O15" s="284"/>
      <c r="P15" s="284"/>
      <c r="Q15" s="284"/>
      <c r="R15" s="284"/>
      <c r="S15" s="284"/>
      <c r="T15" s="284"/>
      <c r="U15" s="284"/>
      <c r="AI15" s="274"/>
      <c r="AJ15" s="274"/>
      <c r="AK15" s="274"/>
      <c r="AL15" s="274"/>
      <c r="AM15" s="274"/>
      <c r="AN15" s="274"/>
      <c r="AO15" s="274"/>
      <c r="AP15" s="274"/>
    </row>
    <row r="16" spans="1:46" ht="19.5" customHeight="1" x14ac:dyDescent="0.2">
      <c r="A16" s="1036"/>
      <c r="B16" s="493"/>
      <c r="C16" s="1026">
        <f>C18+C20</f>
        <v>4</v>
      </c>
      <c r="D16" s="1027"/>
      <c r="E16" s="1026">
        <f t="shared" ref="E16" si="4">E18+E20</f>
        <v>2</v>
      </c>
      <c r="F16" s="1027"/>
      <c r="G16" s="1026">
        <f t="shared" ref="G16" si="5">G18+G20</f>
        <v>13</v>
      </c>
      <c r="H16" s="1027"/>
      <c r="I16" s="1026">
        <f t="shared" ref="I16" si="6">I18+I20</f>
        <v>28</v>
      </c>
      <c r="J16" s="1027"/>
      <c r="K16" s="1026">
        <f t="shared" ref="K16" si="7">K18+K20</f>
        <v>23</v>
      </c>
      <c r="L16" s="1028"/>
      <c r="N16" s="284"/>
      <c r="O16" s="284"/>
      <c r="P16" s="284"/>
      <c r="Q16" s="284"/>
      <c r="R16" s="284"/>
      <c r="S16" s="284"/>
      <c r="T16" s="284"/>
      <c r="U16" s="284"/>
      <c r="AI16" s="274"/>
      <c r="AJ16" s="274"/>
      <c r="AK16" s="274"/>
      <c r="AL16" s="274"/>
      <c r="AM16" s="274"/>
      <c r="AN16" s="274"/>
      <c r="AO16" s="274"/>
      <c r="AP16" s="274"/>
    </row>
    <row r="17" spans="1:46" ht="19.5" customHeight="1" x14ac:dyDescent="0.2">
      <c r="A17" s="1036"/>
      <c r="B17" s="448" t="s">
        <v>349</v>
      </c>
      <c r="C17" s="1041">
        <v>100546</v>
      </c>
      <c r="D17" s="1042"/>
      <c r="E17" s="1043">
        <v>78274</v>
      </c>
      <c r="F17" s="1044"/>
      <c r="G17" s="1043">
        <v>68945</v>
      </c>
      <c r="H17" s="1044"/>
      <c r="I17" s="1043">
        <v>67232</v>
      </c>
      <c r="J17" s="1044"/>
      <c r="K17" s="1043">
        <v>64544</v>
      </c>
      <c r="L17" s="1045"/>
      <c r="Q17" s="284"/>
      <c r="R17" s="284"/>
      <c r="S17" s="284"/>
      <c r="T17" s="284"/>
      <c r="U17" s="284"/>
      <c r="AE17" s="284"/>
      <c r="AG17" s="284"/>
      <c r="AI17" s="285"/>
      <c r="AJ17" s="285"/>
      <c r="AK17" s="285"/>
      <c r="AL17" s="285"/>
      <c r="AM17" s="285"/>
      <c r="AN17" s="285"/>
      <c r="AO17" s="285"/>
      <c r="AP17" s="285"/>
    </row>
    <row r="18" spans="1:46" ht="19.5" customHeight="1" x14ac:dyDescent="0.2">
      <c r="A18" s="1036"/>
      <c r="B18" s="493"/>
      <c r="C18" s="1016">
        <v>4</v>
      </c>
      <c r="D18" s="1023"/>
      <c r="E18" s="1016">
        <v>2</v>
      </c>
      <c r="F18" s="1023"/>
      <c r="G18" s="1016">
        <v>13</v>
      </c>
      <c r="H18" s="1023"/>
      <c r="I18" s="1016">
        <v>28</v>
      </c>
      <c r="J18" s="1023"/>
      <c r="K18" s="1016">
        <v>23</v>
      </c>
      <c r="L18" s="1017"/>
      <c r="N18" s="293"/>
      <c r="O18" s="293"/>
      <c r="P18" s="293"/>
      <c r="Q18" s="294"/>
      <c r="R18" s="294"/>
      <c r="S18" s="294"/>
      <c r="T18" s="294"/>
      <c r="U18" s="294"/>
      <c r="AE18" s="284"/>
      <c r="AF18" s="284"/>
      <c r="AG18" s="284"/>
      <c r="AI18" s="274"/>
      <c r="AJ18" s="274"/>
      <c r="AK18" s="274"/>
      <c r="AL18" s="274"/>
      <c r="AM18" s="274"/>
      <c r="AN18" s="274"/>
      <c r="AO18" s="274"/>
      <c r="AP18" s="274"/>
    </row>
    <row r="19" spans="1:46" ht="19.5" customHeight="1" x14ac:dyDescent="0.2">
      <c r="A19" s="1036"/>
      <c r="B19" s="448" t="s">
        <v>295</v>
      </c>
      <c r="C19" s="1041">
        <v>1478</v>
      </c>
      <c r="D19" s="1042"/>
      <c r="E19" s="1043">
        <v>1219</v>
      </c>
      <c r="F19" s="1044"/>
      <c r="G19" s="1043">
        <v>1029</v>
      </c>
      <c r="H19" s="1044"/>
      <c r="I19" s="1043">
        <v>890</v>
      </c>
      <c r="J19" s="1044"/>
      <c r="K19" s="1043">
        <v>915</v>
      </c>
      <c r="L19" s="1045"/>
    </row>
    <row r="20" spans="1:46" ht="19.5" customHeight="1" x14ac:dyDescent="0.2">
      <c r="A20" s="1037"/>
      <c r="B20" s="493"/>
      <c r="C20" s="1016">
        <v>0</v>
      </c>
      <c r="D20" s="1023"/>
      <c r="E20" s="1016">
        <v>0</v>
      </c>
      <c r="F20" s="1023"/>
      <c r="G20" s="1016">
        <v>0</v>
      </c>
      <c r="H20" s="1023"/>
      <c r="I20" s="1016">
        <v>0</v>
      </c>
      <c r="J20" s="1023"/>
      <c r="K20" s="1016">
        <v>0</v>
      </c>
      <c r="L20" s="1017"/>
      <c r="M20" s="204"/>
      <c r="N20" s="204"/>
      <c r="O20" s="204"/>
      <c r="P20" s="204"/>
      <c r="Q20" s="204"/>
      <c r="R20" s="204"/>
      <c r="S20" s="204"/>
      <c r="T20" s="204"/>
      <c r="U20" s="204" t="s">
        <v>350</v>
      </c>
      <c r="V20" s="204"/>
      <c r="W20" s="204"/>
      <c r="X20" s="204"/>
      <c r="Y20" s="204"/>
      <c r="Z20" s="204"/>
      <c r="AA20" s="204"/>
      <c r="AB20" s="204"/>
      <c r="AC20" s="295"/>
      <c r="AD20" s="295"/>
      <c r="AE20" s="204"/>
      <c r="AH20" s="274"/>
      <c r="AI20" s="274"/>
      <c r="AJ20" s="274"/>
      <c r="AK20" s="274"/>
      <c r="AL20" s="274"/>
      <c r="AM20" s="274"/>
      <c r="AN20" s="274"/>
      <c r="AO20" s="274"/>
      <c r="AP20" s="274"/>
      <c r="AQ20" s="274"/>
      <c r="AR20" s="274"/>
      <c r="AS20" s="274"/>
      <c r="AT20" s="274"/>
    </row>
    <row r="21" spans="1:46" ht="19.5" customHeight="1" x14ac:dyDescent="0.2">
      <c r="A21" s="1014" t="s">
        <v>297</v>
      </c>
      <c r="B21" s="489" t="s">
        <v>296</v>
      </c>
      <c r="C21" s="1032">
        <f>C23+C25+C27+C29+C31</f>
        <v>21526</v>
      </c>
      <c r="D21" s="1034"/>
      <c r="E21" s="1032">
        <f t="shared" ref="E21:E22" si="8">E23+E25+E27+E29+E31</f>
        <v>21015</v>
      </c>
      <c r="F21" s="1034"/>
      <c r="G21" s="1032">
        <f t="shared" ref="G21:G22" si="9">G23+G25+G27+G29+G31</f>
        <v>20822</v>
      </c>
      <c r="H21" s="1034"/>
      <c r="I21" s="1032">
        <f t="shared" ref="I21:K22" si="10">I23+I25+I27+I29+I31</f>
        <v>22113</v>
      </c>
      <c r="J21" s="1034"/>
      <c r="K21" s="1032">
        <f t="shared" si="10"/>
        <v>22332</v>
      </c>
      <c r="L21" s="1033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95"/>
      <c r="AD21" s="295"/>
      <c r="AE21" s="204"/>
      <c r="AH21" s="274"/>
      <c r="AI21" s="274"/>
      <c r="AJ21" s="274"/>
      <c r="AK21" s="274"/>
      <c r="AL21" s="274"/>
      <c r="AM21" s="274"/>
      <c r="AN21" s="274"/>
      <c r="AO21" s="274"/>
      <c r="AP21" s="274"/>
      <c r="AQ21" s="274"/>
      <c r="AR21" s="274"/>
      <c r="AS21" s="274"/>
      <c r="AT21" s="274"/>
    </row>
    <row r="22" spans="1:46" ht="19.5" customHeight="1" x14ac:dyDescent="0.2">
      <c r="A22" s="1014"/>
      <c r="B22" s="493"/>
      <c r="C22" s="1026">
        <f>C24+C26+C28+C30+C32</f>
        <v>4</v>
      </c>
      <c r="D22" s="1027"/>
      <c r="E22" s="1026">
        <f t="shared" si="8"/>
        <v>0</v>
      </c>
      <c r="F22" s="1027"/>
      <c r="G22" s="1026">
        <f t="shared" si="9"/>
        <v>6</v>
      </c>
      <c r="H22" s="1027"/>
      <c r="I22" s="1026">
        <f t="shared" si="10"/>
        <v>7</v>
      </c>
      <c r="J22" s="1027"/>
      <c r="K22" s="1026">
        <f t="shared" si="10"/>
        <v>10</v>
      </c>
      <c r="L22" s="1028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95"/>
      <c r="AD22" s="295"/>
      <c r="AE22" s="204"/>
      <c r="AH22" s="274"/>
      <c r="AI22" s="274"/>
      <c r="AJ22" s="274"/>
      <c r="AK22" s="274"/>
      <c r="AL22" s="274"/>
      <c r="AM22" s="274"/>
      <c r="AN22" s="274"/>
      <c r="AO22" s="274"/>
      <c r="AP22" s="274"/>
      <c r="AQ22" s="274"/>
      <c r="AR22" s="274"/>
      <c r="AS22" s="274"/>
      <c r="AT22" s="274"/>
    </row>
    <row r="23" spans="1:46" ht="19.5" customHeight="1" x14ac:dyDescent="0.2">
      <c r="A23" s="1014"/>
      <c r="B23" s="448" t="s">
        <v>298</v>
      </c>
      <c r="C23" s="1020">
        <v>11753</v>
      </c>
      <c r="D23" s="1020"/>
      <c r="E23" s="1021">
        <v>11239</v>
      </c>
      <c r="F23" s="1021"/>
      <c r="G23" s="1021">
        <v>11521</v>
      </c>
      <c r="H23" s="1021"/>
      <c r="I23" s="1021">
        <v>12116</v>
      </c>
      <c r="J23" s="1021"/>
      <c r="K23" s="1021">
        <v>12177</v>
      </c>
      <c r="L23" s="1022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I23" s="284"/>
      <c r="AK23" s="284"/>
      <c r="AM23" s="274"/>
      <c r="AN23" s="274"/>
      <c r="AO23" s="274"/>
      <c r="AP23" s="274"/>
      <c r="AQ23" s="274"/>
      <c r="AR23" s="274"/>
      <c r="AS23" s="274"/>
      <c r="AT23" s="274"/>
    </row>
    <row r="24" spans="1:46" ht="19.5" customHeight="1" x14ac:dyDescent="0.2">
      <c r="A24" s="1014"/>
      <c r="B24" s="493"/>
      <c r="C24" s="1016">
        <v>4</v>
      </c>
      <c r="D24" s="1023"/>
      <c r="E24" s="1016">
        <v>0</v>
      </c>
      <c r="F24" s="1023"/>
      <c r="G24" s="1016">
        <v>6</v>
      </c>
      <c r="H24" s="1023"/>
      <c r="I24" s="1016">
        <v>7</v>
      </c>
      <c r="J24" s="1023"/>
      <c r="K24" s="1016">
        <v>10</v>
      </c>
      <c r="L24" s="1017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I24" s="284"/>
      <c r="AJ24" s="284"/>
      <c r="AK24" s="284"/>
      <c r="AM24" s="274"/>
      <c r="AN24" s="274"/>
      <c r="AO24" s="274"/>
      <c r="AP24" s="274"/>
      <c r="AQ24" s="274"/>
      <c r="AR24" s="274"/>
      <c r="AS24" s="274"/>
      <c r="AT24" s="274"/>
    </row>
    <row r="25" spans="1:46" ht="19.5" customHeight="1" x14ac:dyDescent="0.2">
      <c r="A25" s="1014"/>
      <c r="B25" s="448" t="s">
        <v>321</v>
      </c>
      <c r="C25" s="1020">
        <v>3855</v>
      </c>
      <c r="D25" s="1020"/>
      <c r="E25" s="1021">
        <v>4069</v>
      </c>
      <c r="F25" s="1021"/>
      <c r="G25" s="1021">
        <v>3965</v>
      </c>
      <c r="H25" s="1021"/>
      <c r="I25" s="1021">
        <v>4297</v>
      </c>
      <c r="J25" s="1021"/>
      <c r="K25" s="1021">
        <v>4393</v>
      </c>
      <c r="L25" s="1022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95"/>
      <c r="AD25" s="295"/>
      <c r="AI25" s="284"/>
      <c r="AJ25" s="284"/>
      <c r="AK25" s="284"/>
      <c r="AM25" s="274"/>
      <c r="AN25" s="274"/>
      <c r="AO25" s="274"/>
      <c r="AP25" s="274"/>
      <c r="AQ25" s="274"/>
      <c r="AR25" s="274"/>
      <c r="AS25" s="274"/>
      <c r="AT25" s="274"/>
    </row>
    <row r="26" spans="1:46" ht="19.5" customHeight="1" x14ac:dyDescent="0.2">
      <c r="A26" s="1014"/>
      <c r="B26" s="493"/>
      <c r="C26" s="1016">
        <v>0</v>
      </c>
      <c r="D26" s="1023"/>
      <c r="E26" s="1016">
        <v>0</v>
      </c>
      <c r="F26" s="1023"/>
      <c r="G26" s="1016">
        <v>0</v>
      </c>
      <c r="H26" s="1023"/>
      <c r="I26" s="1016">
        <v>0</v>
      </c>
      <c r="J26" s="1023"/>
      <c r="K26" s="1016">
        <v>0</v>
      </c>
      <c r="L26" s="1017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M26" s="274"/>
      <c r="AN26" s="274"/>
      <c r="AO26" s="274"/>
      <c r="AP26" s="274"/>
      <c r="AQ26" s="274"/>
      <c r="AR26" s="274"/>
      <c r="AS26" s="274"/>
      <c r="AT26" s="274"/>
    </row>
    <row r="27" spans="1:46" ht="19.5" customHeight="1" x14ac:dyDescent="0.2">
      <c r="A27" s="1014"/>
      <c r="B27" s="448" t="s">
        <v>322</v>
      </c>
      <c r="C27" s="1020">
        <v>84</v>
      </c>
      <c r="D27" s="1020"/>
      <c r="E27" s="1021">
        <v>42</v>
      </c>
      <c r="F27" s="1021"/>
      <c r="G27" s="1021">
        <v>62</v>
      </c>
      <c r="H27" s="1021"/>
      <c r="I27" s="1021">
        <v>46</v>
      </c>
      <c r="J27" s="1021"/>
      <c r="K27" s="1021">
        <v>36</v>
      </c>
      <c r="L27" s="1022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</row>
    <row r="28" spans="1:46" ht="19.5" customHeight="1" x14ac:dyDescent="0.2">
      <c r="A28" s="1014"/>
      <c r="B28" s="493"/>
      <c r="C28" s="1016">
        <v>0</v>
      </c>
      <c r="D28" s="1023"/>
      <c r="E28" s="1016">
        <v>0</v>
      </c>
      <c r="F28" s="1023"/>
      <c r="G28" s="1016">
        <v>0</v>
      </c>
      <c r="H28" s="1023"/>
      <c r="I28" s="1016">
        <v>0</v>
      </c>
      <c r="J28" s="1023"/>
      <c r="K28" s="1016">
        <v>0</v>
      </c>
      <c r="L28" s="1017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95"/>
      <c r="AD28" s="295"/>
      <c r="AE28" s="204"/>
    </row>
    <row r="29" spans="1:46" ht="19.5" customHeight="1" x14ac:dyDescent="0.2">
      <c r="A29" s="1014"/>
      <c r="B29" s="448" t="s">
        <v>351</v>
      </c>
      <c r="C29" s="1020">
        <v>3422</v>
      </c>
      <c r="D29" s="1020"/>
      <c r="E29" s="1021">
        <v>3728</v>
      </c>
      <c r="F29" s="1021"/>
      <c r="G29" s="1021">
        <v>3378</v>
      </c>
      <c r="H29" s="1021"/>
      <c r="I29" s="1021">
        <v>3517</v>
      </c>
      <c r="J29" s="1021"/>
      <c r="K29" s="1021">
        <v>3647</v>
      </c>
      <c r="L29" s="1022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95"/>
      <c r="AD29" s="295"/>
      <c r="AI29" s="284"/>
      <c r="AJ29" s="284"/>
      <c r="AK29" s="284"/>
    </row>
    <row r="30" spans="1:46" ht="19.5" customHeight="1" x14ac:dyDescent="0.2">
      <c r="A30" s="1014"/>
      <c r="B30" s="493"/>
      <c r="C30" s="1016">
        <v>0</v>
      </c>
      <c r="D30" s="1023"/>
      <c r="E30" s="1016">
        <v>0</v>
      </c>
      <c r="F30" s="1023"/>
      <c r="G30" s="1016">
        <v>0</v>
      </c>
      <c r="H30" s="1023"/>
      <c r="I30" s="1016">
        <v>0</v>
      </c>
      <c r="J30" s="1023"/>
      <c r="K30" s="1016">
        <v>0</v>
      </c>
      <c r="L30" s="1017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H30" s="228"/>
      <c r="AK30" s="276"/>
      <c r="AL30" s="276"/>
    </row>
    <row r="31" spans="1:46" ht="19.5" customHeight="1" x14ac:dyDescent="0.2">
      <c r="A31" s="1014"/>
      <c r="B31" s="448" t="s">
        <v>323</v>
      </c>
      <c r="C31" s="1020">
        <v>2412</v>
      </c>
      <c r="D31" s="1020"/>
      <c r="E31" s="1021">
        <v>1937</v>
      </c>
      <c r="F31" s="1021"/>
      <c r="G31" s="1021">
        <v>1896</v>
      </c>
      <c r="H31" s="1021"/>
      <c r="I31" s="1021">
        <v>2137</v>
      </c>
      <c r="J31" s="1021"/>
      <c r="K31" s="1021">
        <v>2079</v>
      </c>
      <c r="L31" s="1022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</row>
    <row r="32" spans="1:46" ht="19.5" customHeight="1" x14ac:dyDescent="0.2">
      <c r="A32" s="1014"/>
      <c r="B32" s="489"/>
      <c r="C32" s="1029">
        <v>0</v>
      </c>
      <c r="D32" s="1030"/>
      <c r="E32" s="1029">
        <v>0</v>
      </c>
      <c r="F32" s="1030"/>
      <c r="G32" s="1029">
        <v>0</v>
      </c>
      <c r="H32" s="1030"/>
      <c r="I32" s="1029">
        <v>0</v>
      </c>
      <c r="J32" s="1030"/>
      <c r="K32" s="1029">
        <v>0</v>
      </c>
      <c r="L32" s="1031"/>
    </row>
    <row r="33" spans="1:54" ht="19.5" customHeight="1" x14ac:dyDescent="0.2">
      <c r="A33" s="1013" t="s">
        <v>299</v>
      </c>
      <c r="B33" s="448" t="s">
        <v>352</v>
      </c>
      <c r="C33" s="1024">
        <f>C35+C37</f>
        <v>33463</v>
      </c>
      <c r="D33" s="1024"/>
      <c r="E33" s="1024">
        <f t="shared" ref="E33:E34" si="11">E35+E37</f>
        <v>30137</v>
      </c>
      <c r="F33" s="1024"/>
      <c r="G33" s="1024">
        <f t="shared" ref="G33:G34" si="12">G35+G37</f>
        <v>32521</v>
      </c>
      <c r="H33" s="1024"/>
      <c r="I33" s="1024">
        <f t="shared" ref="I33:I34" si="13">I35+I37</f>
        <v>29536</v>
      </c>
      <c r="J33" s="1024"/>
      <c r="K33" s="1024">
        <f t="shared" ref="K33:K34" si="14">K35+K37</f>
        <v>30578</v>
      </c>
      <c r="L33" s="1025"/>
    </row>
    <row r="34" spans="1:54" ht="19.5" customHeight="1" x14ac:dyDescent="0.2">
      <c r="A34" s="1014"/>
      <c r="B34" s="493"/>
      <c r="C34" s="1026">
        <f>C36+C38</f>
        <v>6</v>
      </c>
      <c r="D34" s="1027"/>
      <c r="E34" s="1026">
        <f t="shared" si="11"/>
        <v>0</v>
      </c>
      <c r="F34" s="1027"/>
      <c r="G34" s="1026">
        <f t="shared" si="12"/>
        <v>3</v>
      </c>
      <c r="H34" s="1027"/>
      <c r="I34" s="1026">
        <f t="shared" si="13"/>
        <v>5</v>
      </c>
      <c r="J34" s="1027"/>
      <c r="K34" s="1026">
        <f t="shared" si="14"/>
        <v>23</v>
      </c>
      <c r="L34" s="1028"/>
    </row>
    <row r="35" spans="1:54" ht="19.5" customHeight="1" x14ac:dyDescent="0.2">
      <c r="A35" s="1014"/>
      <c r="B35" s="448" t="s">
        <v>300</v>
      </c>
      <c r="C35" s="1020">
        <v>11567</v>
      </c>
      <c r="D35" s="1020"/>
      <c r="E35" s="1021">
        <v>9116</v>
      </c>
      <c r="F35" s="1021"/>
      <c r="G35" s="1021">
        <f>12124+444</f>
        <v>12568</v>
      </c>
      <c r="H35" s="1021"/>
      <c r="I35" s="1021">
        <f>8198+505</f>
        <v>8703</v>
      </c>
      <c r="J35" s="1021"/>
      <c r="K35" s="1021">
        <v>12719</v>
      </c>
      <c r="L35" s="1022"/>
      <c r="M35" s="284"/>
      <c r="N35" s="284"/>
      <c r="O35" s="284"/>
      <c r="P35" s="284"/>
      <c r="Q35" s="284"/>
      <c r="AD35" s="284"/>
      <c r="AE35" s="284"/>
      <c r="AF35" s="284"/>
      <c r="AH35" s="276"/>
      <c r="AI35" s="276"/>
      <c r="AJ35" s="276"/>
      <c r="AK35" s="276"/>
      <c r="AL35" s="276"/>
      <c r="AO35" s="228"/>
    </row>
    <row r="36" spans="1:54" ht="19.5" customHeight="1" x14ac:dyDescent="0.2">
      <c r="A36" s="1014"/>
      <c r="B36" s="493"/>
      <c r="C36" s="1016">
        <v>6</v>
      </c>
      <c r="D36" s="1023"/>
      <c r="E36" s="1016">
        <v>0</v>
      </c>
      <c r="F36" s="1023"/>
      <c r="G36" s="1016">
        <v>3</v>
      </c>
      <c r="H36" s="1023"/>
      <c r="I36" s="1016">
        <v>4</v>
      </c>
      <c r="J36" s="1023"/>
      <c r="K36" s="1016">
        <v>22</v>
      </c>
      <c r="L36" s="1017"/>
      <c r="AU36" s="276"/>
      <c r="AV36" s="276"/>
      <c r="AW36" s="276"/>
      <c r="AX36" s="276"/>
      <c r="AY36" s="276"/>
      <c r="BB36" s="228"/>
    </row>
    <row r="37" spans="1:54" ht="19.5" customHeight="1" x14ac:dyDescent="0.2">
      <c r="A37" s="1014"/>
      <c r="B37" s="1018" t="s">
        <v>353</v>
      </c>
      <c r="C37" s="1020">
        <v>21896</v>
      </c>
      <c r="D37" s="1020"/>
      <c r="E37" s="1021">
        <v>21021</v>
      </c>
      <c r="F37" s="1021"/>
      <c r="G37" s="1021">
        <v>19953</v>
      </c>
      <c r="H37" s="1021"/>
      <c r="I37" s="1021">
        <v>20833</v>
      </c>
      <c r="J37" s="1021"/>
      <c r="K37" s="1021">
        <v>17859</v>
      </c>
      <c r="L37" s="1022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U37" s="276"/>
      <c r="AV37" s="276"/>
      <c r="AW37" s="276"/>
      <c r="AX37" s="276"/>
      <c r="AY37" s="276"/>
      <c r="BB37" s="228"/>
    </row>
    <row r="38" spans="1:54" ht="19.5" customHeight="1" x14ac:dyDescent="0.2">
      <c r="A38" s="1015"/>
      <c r="B38" s="1019"/>
      <c r="C38" s="1004">
        <v>0</v>
      </c>
      <c r="D38" s="1005"/>
      <c r="E38" s="1004">
        <v>0</v>
      </c>
      <c r="F38" s="1005"/>
      <c r="G38" s="1004">
        <v>0</v>
      </c>
      <c r="H38" s="1005"/>
      <c r="I38" s="1004">
        <v>1</v>
      </c>
      <c r="J38" s="1005"/>
      <c r="K38" s="1004">
        <v>1</v>
      </c>
      <c r="L38" s="1006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U38" s="276"/>
      <c r="AV38" s="276"/>
      <c r="AW38" s="276"/>
      <c r="AX38" s="276"/>
      <c r="AY38" s="276"/>
      <c r="BB38" s="228"/>
    </row>
    <row r="39" spans="1:54" ht="16.5" customHeight="1" x14ac:dyDescent="0.2">
      <c r="A39" s="297"/>
      <c r="B39" s="424" t="s">
        <v>338</v>
      </c>
      <c r="C39" s="424"/>
      <c r="D39" s="424"/>
      <c r="E39" s="424"/>
      <c r="F39" s="424"/>
      <c r="G39" s="424"/>
      <c r="H39" s="424"/>
      <c r="I39" s="424"/>
      <c r="J39" s="424"/>
      <c r="K39" s="424"/>
      <c r="L39" s="424"/>
    </row>
    <row r="40" spans="1:54" ht="16.5" customHeight="1" x14ac:dyDescent="0.2">
      <c r="A40" s="201"/>
      <c r="B40" s="845" t="s">
        <v>340</v>
      </c>
      <c r="C40" s="845"/>
      <c r="D40" s="845"/>
      <c r="E40" s="845"/>
      <c r="F40" s="845"/>
      <c r="G40" s="845"/>
      <c r="H40" s="845"/>
      <c r="I40" s="845"/>
      <c r="J40" s="845"/>
      <c r="K40" s="201"/>
      <c r="L40" s="201"/>
    </row>
    <row r="41" spans="1:54" ht="16.5" customHeight="1" x14ac:dyDescent="0.2">
      <c r="A41" s="201"/>
      <c r="B41" s="8"/>
      <c r="C41" s="8"/>
      <c r="D41" s="8"/>
      <c r="E41" s="8"/>
      <c r="F41" s="8"/>
      <c r="G41" s="8"/>
      <c r="H41" s="8"/>
      <c r="I41" s="8"/>
      <c r="J41" s="8"/>
      <c r="K41" s="201"/>
      <c r="L41" s="201"/>
    </row>
    <row r="42" spans="1:54" ht="19.5" customHeight="1" x14ac:dyDescent="0.2"/>
    <row r="43" spans="1:54" ht="16.5" customHeight="1" x14ac:dyDescent="0.2">
      <c r="A43" s="292" t="s">
        <v>356</v>
      </c>
      <c r="C43" s="214"/>
      <c r="D43" s="214"/>
    </row>
    <row r="44" spans="1:54" ht="15" customHeight="1" x14ac:dyDescent="0.2">
      <c r="A44" s="291"/>
      <c r="B44" s="1"/>
      <c r="C44" s="1"/>
      <c r="D44" s="13"/>
      <c r="E44" s="1"/>
      <c r="F44" s="13" t="s">
        <v>354</v>
      </c>
      <c r="G44" s="1"/>
      <c r="H44" s="13"/>
      <c r="I44" s="1"/>
      <c r="J44" s="13"/>
      <c r="K44" s="1"/>
      <c r="L44" s="13"/>
    </row>
    <row r="45" spans="1:54" ht="12" customHeight="1" x14ac:dyDescent="0.2">
      <c r="A45" s="560" t="s">
        <v>355</v>
      </c>
      <c r="B45" s="562"/>
      <c r="C45" s="1007" t="s">
        <v>319</v>
      </c>
      <c r="D45" s="1008"/>
      <c r="E45" s="1007" t="s">
        <v>336</v>
      </c>
      <c r="F45" s="1011"/>
      <c r="G45" s="675"/>
      <c r="H45" s="675"/>
      <c r="I45" s="675"/>
      <c r="J45" s="675"/>
      <c r="K45" s="675"/>
      <c r="L45" s="675"/>
    </row>
    <row r="46" spans="1:54" ht="12" customHeight="1" x14ac:dyDescent="0.2">
      <c r="A46" s="563"/>
      <c r="B46" s="565"/>
      <c r="C46" s="1009"/>
      <c r="D46" s="1010"/>
      <c r="E46" s="1009"/>
      <c r="F46" s="1012"/>
      <c r="G46" s="675"/>
      <c r="H46" s="675"/>
      <c r="I46" s="675"/>
      <c r="J46" s="675"/>
      <c r="K46" s="675"/>
      <c r="L46" s="675"/>
    </row>
    <row r="47" spans="1:54" ht="18" customHeight="1" x14ac:dyDescent="0.2">
      <c r="A47" s="551" t="s">
        <v>339</v>
      </c>
      <c r="B47" s="552"/>
      <c r="C47" s="997">
        <v>790</v>
      </c>
      <c r="D47" s="998"/>
      <c r="E47" s="997">
        <v>8713</v>
      </c>
      <c r="F47" s="1001"/>
      <c r="G47" s="1003"/>
      <c r="H47" s="1003"/>
      <c r="I47" s="1003"/>
      <c r="J47" s="1003"/>
      <c r="K47" s="1003"/>
      <c r="L47" s="1003"/>
      <c r="AM47" s="274"/>
      <c r="AN47" s="274"/>
      <c r="AO47" s="204"/>
      <c r="AP47" s="204"/>
      <c r="AQ47" s="205"/>
      <c r="AT47" s="274"/>
    </row>
    <row r="48" spans="1:54" ht="18" customHeight="1" x14ac:dyDescent="0.2">
      <c r="A48" s="553"/>
      <c r="B48" s="554"/>
      <c r="C48" s="999"/>
      <c r="D48" s="1000"/>
      <c r="E48" s="999"/>
      <c r="F48" s="1002"/>
      <c r="G48" s="1003"/>
      <c r="H48" s="1003"/>
      <c r="I48" s="1003"/>
      <c r="J48" s="1003"/>
      <c r="K48" s="1003"/>
      <c r="L48" s="1003"/>
      <c r="AI48" s="284"/>
      <c r="AK48" s="284"/>
      <c r="AM48" s="274"/>
      <c r="AN48" s="274"/>
      <c r="AO48" s="204"/>
      <c r="AP48" s="204"/>
      <c r="AQ48" s="275"/>
      <c r="AT48" s="276"/>
    </row>
    <row r="49" spans="1:23" ht="16.5" customHeight="1" x14ac:dyDescent="0.2">
      <c r="A49" s="297"/>
      <c r="B49" s="51"/>
      <c r="C49" s="51"/>
      <c r="D49" s="51"/>
      <c r="E49" s="51"/>
      <c r="F49" s="51"/>
      <c r="G49" s="1"/>
      <c r="H49" s="1"/>
      <c r="I49" s="1"/>
      <c r="J49" s="1"/>
      <c r="K49" s="1"/>
      <c r="L49" s="1"/>
      <c r="M49" s="904"/>
      <c r="N49" s="904"/>
      <c r="O49" s="904"/>
      <c r="P49" s="904"/>
      <c r="Q49" s="904"/>
      <c r="R49" s="904"/>
      <c r="S49" s="904"/>
      <c r="T49" s="904"/>
      <c r="U49" s="904"/>
      <c r="V49" s="904"/>
      <c r="W49" s="904"/>
    </row>
  </sheetData>
  <mergeCells count="180">
    <mergeCell ref="K5:L6"/>
    <mergeCell ref="A3:B4"/>
    <mergeCell ref="C3:D4"/>
    <mergeCell ref="E3:F4"/>
    <mergeCell ref="G3:H4"/>
    <mergeCell ref="I3:J4"/>
    <mergeCell ref="K3:L4"/>
    <mergeCell ref="A7:H7"/>
    <mergeCell ref="A11:B12"/>
    <mergeCell ref="C11:D12"/>
    <mergeCell ref="E11:F12"/>
    <mergeCell ref="G11:H12"/>
    <mergeCell ref="I11:J12"/>
    <mergeCell ref="A5:B6"/>
    <mergeCell ref="C5:D6"/>
    <mergeCell ref="E5:F6"/>
    <mergeCell ref="G5:H6"/>
    <mergeCell ref="I5:J6"/>
    <mergeCell ref="K11:L12"/>
    <mergeCell ref="A13:B14"/>
    <mergeCell ref="C13:D13"/>
    <mergeCell ref="E13:F13"/>
    <mergeCell ref="G13:H13"/>
    <mergeCell ref="I13:J13"/>
    <mergeCell ref="K13:L13"/>
    <mergeCell ref="C14:D14"/>
    <mergeCell ref="E14:F14"/>
    <mergeCell ref="G14:H14"/>
    <mergeCell ref="I14:J14"/>
    <mergeCell ref="K14:L14"/>
    <mergeCell ref="A15:A20"/>
    <mergeCell ref="B15:B16"/>
    <mergeCell ref="C15:D15"/>
    <mergeCell ref="E15:F15"/>
    <mergeCell ref="G15:H15"/>
    <mergeCell ref="I15:J15"/>
    <mergeCell ref="K15:L15"/>
    <mergeCell ref="C16:D16"/>
    <mergeCell ref="B19:B20"/>
    <mergeCell ref="C19:D19"/>
    <mergeCell ref="E19:F19"/>
    <mergeCell ref="G19:H19"/>
    <mergeCell ref="I19:J19"/>
    <mergeCell ref="E16:F16"/>
    <mergeCell ref="G16:H16"/>
    <mergeCell ref="I16:J16"/>
    <mergeCell ref="K16:L16"/>
    <mergeCell ref="B17:B18"/>
    <mergeCell ref="C17:D17"/>
    <mergeCell ref="E17:F17"/>
    <mergeCell ref="G17:H17"/>
    <mergeCell ref="I17:J17"/>
    <mergeCell ref="K17:L17"/>
    <mergeCell ref="K19:L19"/>
    <mergeCell ref="C20:D20"/>
    <mergeCell ref="E20:F20"/>
    <mergeCell ref="G20:H20"/>
    <mergeCell ref="I20:J20"/>
    <mergeCell ref="K20:L20"/>
    <mergeCell ref="C18:D18"/>
    <mergeCell ref="E18:F18"/>
    <mergeCell ref="G18:H18"/>
    <mergeCell ref="I18:J18"/>
    <mergeCell ref="K18:L18"/>
    <mergeCell ref="A21:A32"/>
    <mergeCell ref="B21:B22"/>
    <mergeCell ref="C21:D21"/>
    <mergeCell ref="E21:F21"/>
    <mergeCell ref="G21:H21"/>
    <mergeCell ref="I21:J21"/>
    <mergeCell ref="B23:B24"/>
    <mergeCell ref="C23:D23"/>
    <mergeCell ref="E23:F23"/>
    <mergeCell ref="G23:H23"/>
    <mergeCell ref="I23:J23"/>
    <mergeCell ref="B29:B30"/>
    <mergeCell ref="C29:D29"/>
    <mergeCell ref="E29:F29"/>
    <mergeCell ref="G29:H29"/>
    <mergeCell ref="I29:J29"/>
    <mergeCell ref="K23:L23"/>
    <mergeCell ref="C24:D24"/>
    <mergeCell ref="E24:F24"/>
    <mergeCell ref="G24:H24"/>
    <mergeCell ref="I24:J24"/>
    <mergeCell ref="K24:L24"/>
    <mergeCell ref="K21:L21"/>
    <mergeCell ref="C22:D22"/>
    <mergeCell ref="E22:F22"/>
    <mergeCell ref="G22:H22"/>
    <mergeCell ref="I22:J22"/>
    <mergeCell ref="K22:L22"/>
    <mergeCell ref="K26:L26"/>
    <mergeCell ref="B27:B28"/>
    <mergeCell ref="C27:D27"/>
    <mergeCell ref="E27:F27"/>
    <mergeCell ref="G27:H27"/>
    <mergeCell ref="I27:J27"/>
    <mergeCell ref="K27:L27"/>
    <mergeCell ref="C28:D28"/>
    <mergeCell ref="E28:F28"/>
    <mergeCell ref="G28:H28"/>
    <mergeCell ref="B25:B26"/>
    <mergeCell ref="C25:D25"/>
    <mergeCell ref="E25:F25"/>
    <mergeCell ref="G25:H25"/>
    <mergeCell ref="I25:J25"/>
    <mergeCell ref="K25:L25"/>
    <mergeCell ref="C26:D26"/>
    <mergeCell ref="E26:F26"/>
    <mergeCell ref="G26:H26"/>
    <mergeCell ref="I26:J26"/>
    <mergeCell ref="I28:J28"/>
    <mergeCell ref="K28:L28"/>
    <mergeCell ref="K29:L29"/>
    <mergeCell ref="C30:D30"/>
    <mergeCell ref="E30:F30"/>
    <mergeCell ref="G30:H30"/>
    <mergeCell ref="I30:J30"/>
    <mergeCell ref="K30:L30"/>
    <mergeCell ref="B31:B32"/>
    <mergeCell ref="C31:D31"/>
    <mergeCell ref="E31:F31"/>
    <mergeCell ref="G31:H31"/>
    <mergeCell ref="I31:J31"/>
    <mergeCell ref="K31:L31"/>
    <mergeCell ref="C32:D32"/>
    <mergeCell ref="K33:L33"/>
    <mergeCell ref="C34:D34"/>
    <mergeCell ref="E34:F34"/>
    <mergeCell ref="G34:H34"/>
    <mergeCell ref="I34:J34"/>
    <mergeCell ref="K34:L34"/>
    <mergeCell ref="E32:F32"/>
    <mergeCell ref="G32:H32"/>
    <mergeCell ref="I32:J32"/>
    <mergeCell ref="K32:L32"/>
    <mergeCell ref="C33:D33"/>
    <mergeCell ref="E33:F33"/>
    <mergeCell ref="G33:H33"/>
    <mergeCell ref="I33:J33"/>
    <mergeCell ref="I37:J37"/>
    <mergeCell ref="K37:L37"/>
    <mergeCell ref="C38:D38"/>
    <mergeCell ref="E38:F38"/>
    <mergeCell ref="G38:H38"/>
    <mergeCell ref="B35:B36"/>
    <mergeCell ref="C35:D35"/>
    <mergeCell ref="E35:F35"/>
    <mergeCell ref="G35:H35"/>
    <mergeCell ref="I35:J35"/>
    <mergeCell ref="K35:L35"/>
    <mergeCell ref="C36:D36"/>
    <mergeCell ref="E36:F36"/>
    <mergeCell ref="G36:H36"/>
    <mergeCell ref="I36:J36"/>
    <mergeCell ref="M49:W49"/>
    <mergeCell ref="A47:B48"/>
    <mergeCell ref="C47:D48"/>
    <mergeCell ref="E47:F48"/>
    <mergeCell ref="G47:H48"/>
    <mergeCell ref="I47:J48"/>
    <mergeCell ref="K47:L48"/>
    <mergeCell ref="I38:J38"/>
    <mergeCell ref="K38:L38"/>
    <mergeCell ref="B39:L39"/>
    <mergeCell ref="B40:J40"/>
    <mergeCell ref="A45:B46"/>
    <mergeCell ref="C45:D46"/>
    <mergeCell ref="E45:F46"/>
    <mergeCell ref="G45:H46"/>
    <mergeCell ref="I45:J46"/>
    <mergeCell ref="K45:L46"/>
    <mergeCell ref="A33:A38"/>
    <mergeCell ref="B33:B34"/>
    <mergeCell ref="K36:L36"/>
    <mergeCell ref="B37:B38"/>
    <mergeCell ref="C37:D37"/>
    <mergeCell ref="E37:F37"/>
    <mergeCell ref="G37:H37"/>
  </mergeCells>
  <phoneticPr fontId="2"/>
  <printOptions horizontalCentered="1"/>
  <pageMargins left="0.39370078740157483" right="0.78740157480314965" top="0.86614173228346458" bottom="0.59055118110236227" header="0.51181102362204722" footer="0.39370078740157483"/>
  <pageSetup paperSize="9" scale="84" firstPageNumber="33" orientation="portrait" useFirstPageNumber="1" r:id="rId1"/>
  <headerFooter alignWithMargins="0">
    <oddFooter>&amp;C&amp;"ＭＳ Ｐ明朝,標準"－&amp;P－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BD12"/>
  <sheetViews>
    <sheetView showGridLines="0" zoomScale="70" zoomScaleNormal="70" workbookViewId="0">
      <selection activeCell="S34" sqref="S34"/>
    </sheetView>
  </sheetViews>
  <sheetFormatPr defaultColWidth="10.6328125" defaultRowHeight="20.149999999999999" customHeight="1" x14ac:dyDescent="0.2"/>
  <cols>
    <col min="1" max="1" width="2.6328125" style="1" customWidth="1"/>
    <col min="2" max="2" width="12.6328125" style="1" customWidth="1"/>
    <col min="3" max="3" width="2.6328125" style="1" customWidth="1"/>
    <col min="4" max="4" width="10.6328125" style="1" hidden="1" customWidth="1"/>
    <col min="5" max="5" width="12.6328125" style="1" hidden="1" customWidth="1"/>
    <col min="6" max="6" width="10.6328125" style="1" hidden="1" customWidth="1"/>
    <col min="7" max="7" width="12.6328125" style="1" hidden="1" customWidth="1"/>
    <col min="8" max="8" width="10.26953125" style="1" hidden="1" customWidth="1"/>
    <col min="9" max="9" width="12.6328125" style="1" hidden="1" customWidth="1"/>
    <col min="10" max="10" width="10.26953125" style="1" hidden="1" customWidth="1"/>
    <col min="11" max="11" width="12.6328125" style="1" hidden="1" customWidth="1"/>
    <col min="12" max="14" width="10.26953125" style="1" hidden="1" customWidth="1"/>
    <col min="15" max="15" width="12.6328125" style="1" hidden="1" customWidth="1"/>
    <col min="16" max="16" width="10.26953125" style="1" hidden="1" customWidth="1"/>
    <col min="17" max="17" width="11.08984375" style="1" hidden="1" customWidth="1"/>
    <col min="18" max="20" width="10.26953125" style="1" hidden="1" customWidth="1"/>
    <col min="21" max="21" width="14.90625" style="1" hidden="1" customWidth="1"/>
    <col min="22" max="22" width="10.26953125" style="1" hidden="1" customWidth="1"/>
    <col min="23" max="23" width="11.08984375" style="1" hidden="1" customWidth="1"/>
    <col min="24" max="24" width="10.26953125" style="1" customWidth="1"/>
    <col min="25" max="26" width="10.26953125" style="1" hidden="1" customWidth="1"/>
    <col min="27" max="27" width="14.90625" style="1" bestFit="1" customWidth="1"/>
    <col min="28" max="28" width="10.26953125" style="1" hidden="1" customWidth="1"/>
    <col min="29" max="29" width="11.08984375" style="1" hidden="1" customWidth="1"/>
    <col min="30" max="30" width="10.26953125" style="1" customWidth="1"/>
    <col min="31" max="32" width="10.26953125" style="1" hidden="1" customWidth="1"/>
    <col min="33" max="33" width="14.90625" style="1" bestFit="1" customWidth="1"/>
    <col min="34" max="34" width="10.26953125" style="1" hidden="1" customWidth="1"/>
    <col min="35" max="35" width="11.08984375" style="1" hidden="1" customWidth="1"/>
    <col min="36" max="36" width="10.26953125" style="1" customWidth="1"/>
    <col min="37" max="38" width="10.26953125" style="1" hidden="1" customWidth="1"/>
    <col min="39" max="39" width="14.90625" style="1" bestFit="1" customWidth="1"/>
    <col min="40" max="40" width="10.26953125" style="1" hidden="1" customWidth="1"/>
    <col min="41" max="41" width="11.08984375" style="1" hidden="1" customWidth="1"/>
    <col min="42" max="42" width="10.26953125" style="1" customWidth="1"/>
    <col min="43" max="44" width="8.6328125" style="1" hidden="1" customWidth="1"/>
    <col min="45" max="45" width="14.90625" style="1" bestFit="1" customWidth="1"/>
    <col min="46" max="47" width="8.6328125" style="1" hidden="1" customWidth="1"/>
    <col min="48" max="48" width="10.26953125" style="1" customWidth="1"/>
    <col min="49" max="50" width="8.6328125" style="1" bestFit="1" customWidth="1"/>
    <col min="51" max="51" width="14.90625" style="1" bestFit="1" customWidth="1"/>
    <col min="52" max="53" width="8.6328125" style="1" customWidth="1"/>
    <col min="54" max="16384" width="10.6328125" style="1"/>
  </cols>
  <sheetData>
    <row r="1" spans="1:56" s="10" customFormat="1" ht="28.5" customHeight="1" x14ac:dyDescent="0.2">
      <c r="A1" s="6" t="s">
        <v>169</v>
      </c>
      <c r="B1" s="6"/>
    </row>
    <row r="2" spans="1:56" s="418" customFormat="1" ht="7.5" customHeight="1" x14ac:dyDescent="0.2">
      <c r="A2" s="417"/>
      <c r="B2" s="417"/>
    </row>
    <row r="3" spans="1:56" ht="20.149999999999999" customHeight="1" x14ac:dyDescent="0.2">
      <c r="B3" s="54" t="s">
        <v>452</v>
      </c>
      <c r="C3" s="7"/>
    </row>
    <row r="4" spans="1:56" ht="20.149999999999999" customHeight="1" x14ac:dyDescent="0.2">
      <c r="B4" s="54"/>
      <c r="C4" s="7"/>
    </row>
    <row r="5" spans="1:56" ht="38.25" customHeight="1" x14ac:dyDescent="0.2">
      <c r="A5" s="429" t="s">
        <v>18</v>
      </c>
      <c r="B5" s="430"/>
      <c r="C5" s="430"/>
      <c r="D5" s="421" t="s">
        <v>177</v>
      </c>
      <c r="E5" s="422"/>
      <c r="F5" s="421" t="s">
        <v>179</v>
      </c>
      <c r="G5" s="422"/>
      <c r="H5" s="421" t="s">
        <v>181</v>
      </c>
      <c r="I5" s="422"/>
      <c r="J5" s="421" t="s">
        <v>183</v>
      </c>
      <c r="K5" s="422"/>
      <c r="L5" s="428" t="s">
        <v>186</v>
      </c>
      <c r="M5" s="422"/>
      <c r="N5" s="422"/>
      <c r="O5" s="422"/>
      <c r="P5" s="422"/>
      <c r="Q5" s="422"/>
      <c r="R5" s="428" t="s">
        <v>223</v>
      </c>
      <c r="S5" s="422"/>
      <c r="T5" s="422"/>
      <c r="U5" s="422"/>
      <c r="V5" s="422"/>
      <c r="W5" s="427"/>
      <c r="X5" s="421" t="s">
        <v>241</v>
      </c>
      <c r="Y5" s="422"/>
      <c r="Z5" s="422"/>
      <c r="AA5" s="422"/>
      <c r="AB5" s="422"/>
      <c r="AC5" s="427"/>
      <c r="AD5" s="421" t="s">
        <v>243</v>
      </c>
      <c r="AE5" s="422"/>
      <c r="AF5" s="422"/>
      <c r="AG5" s="422"/>
      <c r="AH5" s="422"/>
      <c r="AI5" s="427"/>
      <c r="AJ5" s="421" t="s">
        <v>271</v>
      </c>
      <c r="AK5" s="422"/>
      <c r="AL5" s="422"/>
      <c r="AM5" s="422"/>
      <c r="AN5" s="422"/>
      <c r="AO5" s="427"/>
      <c r="AP5" s="421" t="s">
        <v>310</v>
      </c>
      <c r="AQ5" s="422"/>
      <c r="AR5" s="422"/>
      <c r="AS5" s="422"/>
      <c r="AT5" s="422"/>
      <c r="AU5" s="423"/>
      <c r="AV5" s="421" t="s">
        <v>433</v>
      </c>
      <c r="AW5" s="422"/>
      <c r="AX5" s="422"/>
      <c r="AY5" s="422"/>
      <c r="AZ5" s="422"/>
      <c r="BA5" s="423"/>
      <c r="BB5" s="4"/>
    </row>
    <row r="6" spans="1:56" ht="42.75" customHeight="1" x14ac:dyDescent="0.2">
      <c r="A6" s="431"/>
      <c r="B6" s="432"/>
      <c r="C6" s="432"/>
      <c r="D6" s="14" t="s">
        <v>2</v>
      </c>
      <c r="E6" s="9" t="s">
        <v>151</v>
      </c>
      <c r="F6" s="14" t="s">
        <v>2</v>
      </c>
      <c r="G6" s="9" t="s">
        <v>151</v>
      </c>
      <c r="H6" s="14" t="s">
        <v>2</v>
      </c>
      <c r="I6" s="9" t="s">
        <v>151</v>
      </c>
      <c r="J6" s="14" t="s">
        <v>2</v>
      </c>
      <c r="K6" s="181" t="s">
        <v>151</v>
      </c>
      <c r="L6" s="182" t="s">
        <v>2</v>
      </c>
      <c r="M6" s="9" t="s">
        <v>3</v>
      </c>
      <c r="N6" s="9" t="s">
        <v>4</v>
      </c>
      <c r="O6" s="9" t="s">
        <v>151</v>
      </c>
      <c r="P6" s="9" t="s">
        <v>3</v>
      </c>
      <c r="Q6" s="15" t="s">
        <v>4</v>
      </c>
      <c r="R6" s="182" t="s">
        <v>2</v>
      </c>
      <c r="S6" s="9" t="s">
        <v>3</v>
      </c>
      <c r="T6" s="9" t="s">
        <v>4</v>
      </c>
      <c r="U6" s="9" t="s">
        <v>151</v>
      </c>
      <c r="V6" s="9" t="s">
        <v>3</v>
      </c>
      <c r="W6" s="109" t="s">
        <v>4</v>
      </c>
      <c r="X6" s="14" t="s">
        <v>2</v>
      </c>
      <c r="Y6" s="9" t="s">
        <v>3</v>
      </c>
      <c r="Z6" s="9" t="s">
        <v>4</v>
      </c>
      <c r="AA6" s="9" t="s">
        <v>151</v>
      </c>
      <c r="AB6" s="9" t="s">
        <v>3</v>
      </c>
      <c r="AC6" s="109" t="s">
        <v>4</v>
      </c>
      <c r="AD6" s="14" t="s">
        <v>2</v>
      </c>
      <c r="AE6" s="9" t="s">
        <v>3</v>
      </c>
      <c r="AF6" s="9" t="s">
        <v>4</v>
      </c>
      <c r="AG6" s="9" t="s">
        <v>151</v>
      </c>
      <c r="AH6" s="9" t="s">
        <v>3</v>
      </c>
      <c r="AI6" s="109" t="s">
        <v>4</v>
      </c>
      <c r="AJ6" s="14" t="s">
        <v>2</v>
      </c>
      <c r="AK6" s="9" t="s">
        <v>3</v>
      </c>
      <c r="AL6" s="9" t="s">
        <v>4</v>
      </c>
      <c r="AM6" s="9" t="s">
        <v>151</v>
      </c>
      <c r="AN6" s="9" t="s">
        <v>3</v>
      </c>
      <c r="AO6" s="109" t="s">
        <v>4</v>
      </c>
      <c r="AP6" s="14" t="s">
        <v>2</v>
      </c>
      <c r="AQ6" s="9" t="s">
        <v>272</v>
      </c>
      <c r="AR6" s="9" t="s">
        <v>274</v>
      </c>
      <c r="AS6" s="9" t="s">
        <v>151</v>
      </c>
      <c r="AT6" s="9" t="s">
        <v>130</v>
      </c>
      <c r="AU6" s="15" t="s">
        <v>273</v>
      </c>
      <c r="AV6" s="14" t="s">
        <v>2</v>
      </c>
      <c r="AW6" s="9" t="s">
        <v>272</v>
      </c>
      <c r="AX6" s="9" t="s">
        <v>274</v>
      </c>
      <c r="AY6" s="9" t="s">
        <v>151</v>
      </c>
      <c r="AZ6" s="9" t="s">
        <v>130</v>
      </c>
      <c r="BA6" s="15" t="s">
        <v>273</v>
      </c>
      <c r="BB6" s="4"/>
    </row>
    <row r="7" spans="1:56" ht="54" customHeight="1" x14ac:dyDescent="0.2">
      <c r="A7" s="55"/>
      <c r="B7" s="333" t="s">
        <v>9</v>
      </c>
      <c r="C7" s="324"/>
      <c r="D7" s="334">
        <v>384193</v>
      </c>
      <c r="E7" s="334">
        <v>36765605</v>
      </c>
      <c r="F7" s="334">
        <v>385927</v>
      </c>
      <c r="G7" s="334">
        <v>38758294</v>
      </c>
      <c r="H7" s="334">
        <v>388666</v>
      </c>
      <c r="I7" s="334">
        <v>38757848</v>
      </c>
      <c r="J7" s="334">
        <v>390860</v>
      </c>
      <c r="K7" s="335">
        <v>39311841</v>
      </c>
      <c r="L7" s="336">
        <v>395175</v>
      </c>
      <c r="M7" s="337">
        <v>100</v>
      </c>
      <c r="N7" s="337">
        <v>100.97609587203434</v>
      </c>
      <c r="O7" s="334" t="e">
        <f>O1+O4+O5+O6</f>
        <v>#VALUE!</v>
      </c>
      <c r="P7" s="337">
        <v>100</v>
      </c>
      <c r="Q7" s="338">
        <v>100.90578232521644</v>
      </c>
      <c r="R7" s="339">
        <f>SUM(R1:R6)</f>
        <v>0</v>
      </c>
      <c r="S7" s="340">
        <v>100</v>
      </c>
      <c r="T7" s="340">
        <v>100.51112409681764</v>
      </c>
      <c r="U7" s="341">
        <f>SUM(U1:U6)</f>
        <v>0</v>
      </c>
      <c r="V7" s="340">
        <v>100</v>
      </c>
      <c r="W7" s="340">
        <v>133.86089061199957</v>
      </c>
      <c r="X7" s="341">
        <f>SUM(X8:X11)</f>
        <v>403654</v>
      </c>
      <c r="Y7" s="340">
        <v>100</v>
      </c>
      <c r="Z7" s="340">
        <v>100.51112409681764</v>
      </c>
      <c r="AA7" s="341">
        <f>SUM(AA8:AA11)</f>
        <v>55543419</v>
      </c>
      <c r="AB7" s="340">
        <v>100</v>
      </c>
      <c r="AC7" s="340">
        <v>133.86089061199957</v>
      </c>
      <c r="AD7" s="341">
        <f>SUM(AD8:AD11)</f>
        <v>403045</v>
      </c>
      <c r="AE7" s="340">
        <v>100</v>
      </c>
      <c r="AF7" s="340">
        <v>99.8</v>
      </c>
      <c r="AG7" s="341">
        <f>SUM(AG8:AG11)</f>
        <v>54764593</v>
      </c>
      <c r="AH7" s="340">
        <v>100</v>
      </c>
      <c r="AI7" s="340">
        <v>98.6</v>
      </c>
      <c r="AJ7" s="341">
        <f>SUM(AJ8:AJ11)</f>
        <v>403840</v>
      </c>
      <c r="AK7" s="340">
        <v>100</v>
      </c>
      <c r="AL7" s="340">
        <v>99.8</v>
      </c>
      <c r="AM7" s="341">
        <f>SUM(AM8:AM11)</f>
        <v>54445711</v>
      </c>
      <c r="AN7" s="340">
        <v>100</v>
      </c>
      <c r="AO7" s="340">
        <v>98.6</v>
      </c>
      <c r="AP7" s="341">
        <f>SUM(AP8:AP11)</f>
        <v>402767</v>
      </c>
      <c r="AQ7" s="340">
        <v>100</v>
      </c>
      <c r="AR7" s="340">
        <f>AP7/AJ7*100</f>
        <v>99.734300713153729</v>
      </c>
      <c r="AS7" s="341">
        <f>SUM(AS8:AS11)</f>
        <v>55105763</v>
      </c>
      <c r="AT7" s="340">
        <v>100</v>
      </c>
      <c r="AU7" s="342">
        <f>AS7/AM7*100</f>
        <v>101.21231220582278</v>
      </c>
      <c r="AV7" s="341">
        <f>SUM(AV8:AV11)</f>
        <v>404203</v>
      </c>
      <c r="AW7" s="340">
        <v>100</v>
      </c>
      <c r="AX7" s="340">
        <f>AV7/AP7*100</f>
        <v>100.3565336782805</v>
      </c>
      <c r="AY7" s="341">
        <f>SUM(AY8:AY11)</f>
        <v>55741014</v>
      </c>
      <c r="AZ7" s="340">
        <v>100</v>
      </c>
      <c r="BA7" s="342">
        <f>AY7/AS7*100</f>
        <v>101.15278505444158</v>
      </c>
      <c r="BB7" s="300"/>
    </row>
    <row r="8" spans="1:56" ht="54" customHeight="1" x14ac:dyDescent="0.2">
      <c r="A8" s="16"/>
      <c r="B8" s="17" t="s">
        <v>5</v>
      </c>
      <c r="C8" s="18"/>
      <c r="D8" s="19">
        <v>299945</v>
      </c>
      <c r="E8" s="19">
        <v>30966287</v>
      </c>
      <c r="F8" s="19">
        <v>300511</v>
      </c>
      <c r="G8" s="19">
        <v>32806219</v>
      </c>
      <c r="H8" s="19">
        <v>302434</v>
      </c>
      <c r="I8" s="151">
        <v>32797425</v>
      </c>
      <c r="J8" s="19">
        <v>304039</v>
      </c>
      <c r="K8" s="151">
        <v>33149814</v>
      </c>
      <c r="L8" s="183">
        <v>309856</v>
      </c>
      <c r="M8" s="153">
        <v>78.40981843487063</v>
      </c>
      <c r="N8" s="153">
        <v>100.70788291655562</v>
      </c>
      <c r="O8" s="151">
        <v>34012905</v>
      </c>
      <c r="P8" s="153">
        <v>84.882766970811005</v>
      </c>
      <c r="Q8" s="154">
        <v>100.75142711345688</v>
      </c>
      <c r="R8" s="183">
        <v>315193</v>
      </c>
      <c r="S8" s="153">
        <v>78.647443527036913</v>
      </c>
      <c r="T8" s="153">
        <v>100.85014206363428</v>
      </c>
      <c r="U8" s="151">
        <v>46232924</v>
      </c>
      <c r="V8" s="153">
        <v>84.069323438401526</v>
      </c>
      <c r="W8" s="153">
        <v>133.74017319226138</v>
      </c>
      <c r="X8" s="19">
        <v>318167</v>
      </c>
      <c r="Y8" s="153">
        <v>78.647443527036913</v>
      </c>
      <c r="Z8" s="153">
        <v>100.85014206363428</v>
      </c>
      <c r="AA8" s="151">
        <v>46871894</v>
      </c>
      <c r="AB8" s="153">
        <v>84.069323438401526</v>
      </c>
      <c r="AC8" s="153">
        <v>133.74017319226138</v>
      </c>
      <c r="AD8" s="19">
        <v>319935</v>
      </c>
      <c r="AE8" s="153">
        <v>79.400000000000006</v>
      </c>
      <c r="AF8" s="153">
        <v>100.6</v>
      </c>
      <c r="AG8" s="151">
        <v>47384920</v>
      </c>
      <c r="AH8" s="153">
        <v>86.5</v>
      </c>
      <c r="AI8" s="153">
        <v>101.1</v>
      </c>
      <c r="AJ8" s="19">
        <v>318580</v>
      </c>
      <c r="AK8" s="153">
        <v>79.400000000000006</v>
      </c>
      <c r="AL8" s="153">
        <v>100.6</v>
      </c>
      <c r="AM8" s="151">
        <f>1113473+45354360</f>
        <v>46467833</v>
      </c>
      <c r="AN8" s="153">
        <v>86.5</v>
      </c>
      <c r="AO8" s="153">
        <v>101.1</v>
      </c>
      <c r="AP8" s="19">
        <v>318572</v>
      </c>
      <c r="AQ8" s="153" t="e">
        <f>ROUND(AP8/#REF!*100,1)</f>
        <v>#REF!</v>
      </c>
      <c r="AR8" s="153">
        <f>AP8/AJ8*100</f>
        <v>99.997488856802065</v>
      </c>
      <c r="AS8" s="151">
        <f>1113469+45791859</f>
        <v>46905328</v>
      </c>
      <c r="AT8" s="153" t="e">
        <f>ROUND(AS8/#REF!*100,1)</f>
        <v>#REF!</v>
      </c>
      <c r="AU8" s="154">
        <f>AS8/AM8*100</f>
        <v>100.94150075816964</v>
      </c>
      <c r="AV8" s="19">
        <v>319760</v>
      </c>
      <c r="AW8" s="153">
        <f>ROUND(AV8/AV7*100,1)</f>
        <v>79.099999999999994</v>
      </c>
      <c r="AX8" s="153">
        <f>AV8/AP8*100</f>
        <v>100.372914129302</v>
      </c>
      <c r="AY8" s="151">
        <f>1117679+46504982</f>
        <v>47622661</v>
      </c>
      <c r="AZ8" s="153">
        <f>ROUND(AY8/AY7*100,1)</f>
        <v>85.4</v>
      </c>
      <c r="BA8" s="154">
        <f>AY8/AS8*100</f>
        <v>101.52932093343425</v>
      </c>
    </row>
    <row r="9" spans="1:56" ht="54" customHeight="1" x14ac:dyDescent="0.2">
      <c r="A9" s="16"/>
      <c r="B9" s="17" t="s">
        <v>6</v>
      </c>
      <c r="C9" s="18"/>
      <c r="D9" s="19">
        <v>14561</v>
      </c>
      <c r="E9" s="19">
        <v>1585181</v>
      </c>
      <c r="F9" s="19">
        <v>14603</v>
      </c>
      <c r="G9" s="19">
        <v>1651067</v>
      </c>
      <c r="H9" s="19">
        <v>14509</v>
      </c>
      <c r="I9" s="151">
        <v>1670896</v>
      </c>
      <c r="J9" s="19">
        <v>14611</v>
      </c>
      <c r="K9" s="151">
        <v>1737159</v>
      </c>
      <c r="L9" s="183">
        <v>14510</v>
      </c>
      <c r="M9" s="153">
        <v>3.6717909786803316</v>
      </c>
      <c r="N9" s="153">
        <v>100.38049117952266</v>
      </c>
      <c r="O9" s="151">
        <v>1756942</v>
      </c>
      <c r="P9" s="153">
        <v>4.3846327847395168</v>
      </c>
      <c r="Q9" s="154">
        <v>101.49198724058613</v>
      </c>
      <c r="R9" s="183">
        <v>14160</v>
      </c>
      <c r="S9" s="153">
        <v>3.533225040983913</v>
      </c>
      <c r="T9" s="153">
        <v>98.237824337449695</v>
      </c>
      <c r="U9" s="151">
        <v>2307502</v>
      </c>
      <c r="V9" s="153">
        <v>4.1959304147139473</v>
      </c>
      <c r="W9" s="153">
        <v>131.62049068304557</v>
      </c>
      <c r="X9" s="19">
        <v>14175</v>
      </c>
      <c r="Y9" s="153">
        <v>3.533225040983913</v>
      </c>
      <c r="Z9" s="153">
        <v>98.237824337449695</v>
      </c>
      <c r="AA9" s="151">
        <v>2326932</v>
      </c>
      <c r="AB9" s="153">
        <v>4.1959304147139473</v>
      </c>
      <c r="AC9" s="153">
        <v>131.62049068304557</v>
      </c>
      <c r="AD9" s="19">
        <v>12727</v>
      </c>
      <c r="AE9" s="153">
        <v>3.2</v>
      </c>
      <c r="AF9" s="153">
        <v>89.8</v>
      </c>
      <c r="AG9" s="151">
        <v>2071583</v>
      </c>
      <c r="AH9" s="153">
        <v>3.8</v>
      </c>
      <c r="AI9" s="153">
        <v>89</v>
      </c>
      <c r="AJ9" s="19">
        <v>14239</v>
      </c>
      <c r="AK9" s="153">
        <v>3.2</v>
      </c>
      <c r="AL9" s="153">
        <v>89.8</v>
      </c>
      <c r="AM9" s="151">
        <f>49813+2317585</f>
        <v>2367398</v>
      </c>
      <c r="AN9" s="153">
        <v>3.8</v>
      </c>
      <c r="AO9" s="153">
        <v>89</v>
      </c>
      <c r="AP9" s="19">
        <v>13472</v>
      </c>
      <c r="AQ9" s="153" t="e">
        <f>ROUND(AP9/#REF!*100,1)</f>
        <v>#REF!</v>
      </c>
      <c r="AR9" s="153">
        <f>AP9/AJ9*100</f>
        <v>94.613385771472707</v>
      </c>
      <c r="AS9" s="151">
        <f>2366165+47123</f>
        <v>2413288</v>
      </c>
      <c r="AT9" s="153" t="e">
        <f>ROUND(AS9/#REF!*100,1)</f>
        <v>#REF!</v>
      </c>
      <c r="AU9" s="154">
        <f>AS9/AM9*100</f>
        <v>101.93841508694355</v>
      </c>
      <c r="AV9" s="19">
        <v>13516</v>
      </c>
      <c r="AW9" s="153">
        <f>ROUND(AV9/AV7*100,1)</f>
        <v>3.3</v>
      </c>
      <c r="AX9" s="153">
        <f>AV9/AP9*100</f>
        <v>100.32660332541568</v>
      </c>
      <c r="AY9" s="151">
        <f>47283+2416281</f>
        <v>2463564</v>
      </c>
      <c r="AZ9" s="153">
        <f>ROUND(AY9/AY7*100,1)</f>
        <v>4.4000000000000004</v>
      </c>
      <c r="BA9" s="154">
        <f>AY9/AS9*100</f>
        <v>102.08329880229795</v>
      </c>
    </row>
    <row r="10" spans="1:56" ht="54" customHeight="1" x14ac:dyDescent="0.2">
      <c r="A10" s="16"/>
      <c r="B10" s="17" t="s">
        <v>7</v>
      </c>
      <c r="C10" s="18"/>
      <c r="D10" s="19">
        <v>2061</v>
      </c>
      <c r="E10" s="19">
        <v>104417</v>
      </c>
      <c r="F10" s="19">
        <v>2797</v>
      </c>
      <c r="G10" s="19">
        <v>191921</v>
      </c>
      <c r="H10" s="19">
        <v>2801</v>
      </c>
      <c r="I10" s="151">
        <v>180717</v>
      </c>
      <c r="J10" s="19">
        <v>2475</v>
      </c>
      <c r="K10" s="151">
        <v>159353</v>
      </c>
      <c r="L10" s="183">
        <v>2268</v>
      </c>
      <c r="M10" s="153">
        <v>0.57392294553046119</v>
      </c>
      <c r="N10" s="153">
        <v>118.93025694808598</v>
      </c>
      <c r="O10" s="151">
        <v>164386</v>
      </c>
      <c r="P10" s="153">
        <v>0.41024248094256399</v>
      </c>
      <c r="Q10" s="154">
        <v>161.63497276356412</v>
      </c>
      <c r="R10" s="183">
        <v>2626</v>
      </c>
      <c r="S10" s="153">
        <v>0.65524357045365511</v>
      </c>
      <c r="T10" s="153">
        <v>87.271518777002328</v>
      </c>
      <c r="U10" s="151">
        <v>260681</v>
      </c>
      <c r="V10" s="153">
        <v>0.47401880320712458</v>
      </c>
      <c r="W10" s="153">
        <v>87.852725587665347</v>
      </c>
      <c r="X10" s="19">
        <v>2496</v>
      </c>
      <c r="Y10" s="153">
        <v>0.65524357045365511</v>
      </c>
      <c r="Z10" s="153">
        <v>87.271518777002328</v>
      </c>
      <c r="AA10" s="151">
        <v>269610</v>
      </c>
      <c r="AB10" s="153">
        <v>0.47401880320712458</v>
      </c>
      <c r="AC10" s="153">
        <v>87.852725587665347</v>
      </c>
      <c r="AD10" s="19">
        <v>2430</v>
      </c>
      <c r="AE10" s="153">
        <v>0.6</v>
      </c>
      <c r="AF10" s="153">
        <v>97.4</v>
      </c>
      <c r="AG10" s="151">
        <v>260772</v>
      </c>
      <c r="AH10" s="153">
        <v>0.5</v>
      </c>
      <c r="AI10" s="153">
        <v>96.7</v>
      </c>
      <c r="AJ10" s="19">
        <v>2289</v>
      </c>
      <c r="AK10" s="153">
        <v>0.6</v>
      </c>
      <c r="AL10" s="153">
        <v>97.4</v>
      </c>
      <c r="AM10" s="151">
        <f>8009+242304</f>
        <v>250313</v>
      </c>
      <c r="AN10" s="153">
        <v>0.5</v>
      </c>
      <c r="AO10" s="153">
        <v>96.7</v>
      </c>
      <c r="AP10" s="19">
        <v>1821</v>
      </c>
      <c r="AQ10" s="153" t="e">
        <f>ROUND(AP10/#REF!*100,1)</f>
        <v>#REF!</v>
      </c>
      <c r="AR10" s="153">
        <f>AP10/AJ10*100</f>
        <v>79.55439056356488</v>
      </c>
      <c r="AS10" s="151">
        <f>6373+181371</f>
        <v>187744</v>
      </c>
      <c r="AT10" s="153" t="e">
        <f>ROUND(AS10/#REF!*100,1)</f>
        <v>#REF!</v>
      </c>
      <c r="AU10" s="154">
        <f>AS10/AM10*100</f>
        <v>75.003695373392503</v>
      </c>
      <c r="AV10" s="19">
        <v>2063</v>
      </c>
      <c r="AW10" s="153">
        <f>ROUND(AV10/AV7*100,1)</f>
        <v>0.5</v>
      </c>
      <c r="AX10" s="153">
        <f>AV10/AP10*100</f>
        <v>113.28940142778694</v>
      </c>
      <c r="AY10" s="151">
        <f>7220+232329</f>
        <v>239549</v>
      </c>
      <c r="AZ10" s="153">
        <f>ROUND(AY10/AY7*100,1)</f>
        <v>0.4</v>
      </c>
      <c r="BA10" s="154">
        <f>AY10/AS10*100</f>
        <v>127.59342508948355</v>
      </c>
    </row>
    <row r="11" spans="1:56" ht="54" customHeight="1" x14ac:dyDescent="0.2">
      <c r="A11" s="16"/>
      <c r="B11" s="17" t="s">
        <v>8</v>
      </c>
      <c r="C11" s="18"/>
      <c r="D11" s="19">
        <v>67626</v>
      </c>
      <c r="E11" s="19">
        <v>4109720</v>
      </c>
      <c r="F11" s="19">
        <v>68016</v>
      </c>
      <c r="G11" s="19">
        <v>4109087</v>
      </c>
      <c r="H11" s="19">
        <v>68922</v>
      </c>
      <c r="I11" s="151">
        <v>4108810</v>
      </c>
      <c r="J11" s="19">
        <v>69735</v>
      </c>
      <c r="K11" s="151">
        <v>4265515</v>
      </c>
      <c r="L11" s="183">
        <v>68541</v>
      </c>
      <c r="M11" s="153">
        <v>17.34446764091858</v>
      </c>
      <c r="N11" s="153">
        <v>101.8212879744485</v>
      </c>
      <c r="O11" s="151">
        <v>4136215</v>
      </c>
      <c r="P11" s="153">
        <v>10.322357763506911</v>
      </c>
      <c r="Q11" s="154">
        <v>100.42501171483305</v>
      </c>
      <c r="R11" s="183">
        <v>68788</v>
      </c>
      <c r="S11" s="153">
        <v>17.164087861525527</v>
      </c>
      <c r="T11" s="153">
        <v>100.02617420386797</v>
      </c>
      <c r="U11" s="151">
        <v>6192703</v>
      </c>
      <c r="V11" s="153">
        <v>11.260727343677408</v>
      </c>
      <c r="W11" s="153">
        <v>138.7340965082719</v>
      </c>
      <c r="X11" s="19">
        <v>68816</v>
      </c>
      <c r="Y11" s="153">
        <v>17.164087861525527</v>
      </c>
      <c r="Z11" s="153">
        <v>100.02617420386797</v>
      </c>
      <c r="AA11" s="151">
        <v>6074983</v>
      </c>
      <c r="AB11" s="153">
        <v>11.260727343677408</v>
      </c>
      <c r="AC11" s="153">
        <v>138.7340965082719</v>
      </c>
      <c r="AD11" s="19">
        <v>67953</v>
      </c>
      <c r="AE11" s="153">
        <v>16.8</v>
      </c>
      <c r="AF11" s="153">
        <v>98.7</v>
      </c>
      <c r="AG11" s="151">
        <v>5047318</v>
      </c>
      <c r="AH11" s="153">
        <v>9.1999999999999993</v>
      </c>
      <c r="AI11" s="153">
        <v>83.1</v>
      </c>
      <c r="AJ11" s="19">
        <v>68732</v>
      </c>
      <c r="AK11" s="153">
        <v>16.8</v>
      </c>
      <c r="AL11" s="153">
        <v>98.7</v>
      </c>
      <c r="AM11" s="151">
        <f>240318+5119849</f>
        <v>5360167</v>
      </c>
      <c r="AN11" s="153">
        <v>9.1999999999999993</v>
      </c>
      <c r="AO11" s="153">
        <v>83.1</v>
      </c>
      <c r="AP11" s="19">
        <v>68902</v>
      </c>
      <c r="AQ11" s="153" t="e">
        <f>#REF!-AQ8-AQ9-AQ10</f>
        <v>#REF!</v>
      </c>
      <c r="AR11" s="153">
        <f>AP11/AJ11*100</f>
        <v>100.24733748472327</v>
      </c>
      <c r="AS11" s="151">
        <f>5358498+240905</f>
        <v>5599403</v>
      </c>
      <c r="AT11" s="153" t="e">
        <f>#REF!-AT8-AT9-AT10</f>
        <v>#REF!</v>
      </c>
      <c r="AU11" s="154">
        <f>AS11/AM11*100</f>
        <v>104.46321914970187</v>
      </c>
      <c r="AV11" s="19">
        <v>68864</v>
      </c>
      <c r="AW11" s="153">
        <f>AW7-AW8-AW9-AW10</f>
        <v>17.100000000000005</v>
      </c>
      <c r="AX11" s="153">
        <f>AV11/AP11*100</f>
        <v>99.944849206118832</v>
      </c>
      <c r="AY11" s="151">
        <f>240774+5174466</f>
        <v>5415240</v>
      </c>
      <c r="AZ11" s="153">
        <f>AZ7-AZ8-AZ9-AZ10</f>
        <v>9.7999999999999936</v>
      </c>
      <c r="BA11" s="154">
        <f>AY11/AS11*100</f>
        <v>96.711024371705349</v>
      </c>
    </row>
    <row r="12" spans="1:56" ht="50.25" customHeight="1" x14ac:dyDescent="0.2">
      <c r="A12" s="424" t="s">
        <v>453</v>
      </c>
      <c r="B12" s="424"/>
      <c r="C12" s="424"/>
      <c r="D12" s="424"/>
      <c r="E12" s="424"/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4"/>
      <c r="V12" s="424"/>
      <c r="W12" s="424"/>
      <c r="X12" s="424"/>
      <c r="Y12" s="424"/>
      <c r="Z12" s="424"/>
      <c r="AA12" s="424"/>
      <c r="AB12" s="425"/>
      <c r="AC12" s="425"/>
      <c r="AD12" s="425"/>
      <c r="AE12" s="425"/>
      <c r="AF12" s="425"/>
      <c r="AG12" s="425"/>
      <c r="AH12" s="425"/>
      <c r="AI12" s="425"/>
      <c r="AJ12" s="425"/>
      <c r="AK12" s="425"/>
      <c r="AL12" s="425"/>
      <c r="AM12" s="425"/>
      <c r="AN12" s="425"/>
      <c r="AO12" s="425"/>
      <c r="AP12" s="425"/>
      <c r="AQ12" s="425"/>
      <c r="AR12" s="425"/>
      <c r="AS12" s="425"/>
      <c r="AT12" s="425"/>
      <c r="AU12" s="425"/>
      <c r="AV12" s="425"/>
      <c r="AW12" s="425"/>
      <c r="AX12" s="425"/>
      <c r="AY12" s="425"/>
      <c r="AZ12" s="425"/>
      <c r="BA12" s="425"/>
      <c r="BB12" s="426"/>
      <c r="BC12" s="426"/>
      <c r="BD12" s="426"/>
    </row>
  </sheetData>
  <mergeCells count="13">
    <mergeCell ref="AV5:BA5"/>
    <mergeCell ref="A12:BD12"/>
    <mergeCell ref="AD5:AI5"/>
    <mergeCell ref="AP5:AU5"/>
    <mergeCell ref="AJ5:AO5"/>
    <mergeCell ref="X5:AC5"/>
    <mergeCell ref="R5:W5"/>
    <mergeCell ref="L5:Q5"/>
    <mergeCell ref="A5:C6"/>
    <mergeCell ref="D5:E5"/>
    <mergeCell ref="F5:G5"/>
    <mergeCell ref="H5:I5"/>
    <mergeCell ref="J5:K5"/>
  </mergeCells>
  <phoneticPr fontId="2"/>
  <printOptions horizontalCentered="1"/>
  <pageMargins left="0.31496062992125984" right="0.19685039370078741" top="0.98425196850393704" bottom="0.19685039370078741" header="0.51181102362204722" footer="0.43307086614173229"/>
  <pageSetup paperSize="9" scale="75" firstPageNumber="20" fitToHeight="0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AF25"/>
  <sheetViews>
    <sheetView showGridLines="0" zoomScale="80" zoomScaleNormal="80" workbookViewId="0">
      <selection activeCell="S34" sqref="S34"/>
    </sheetView>
  </sheetViews>
  <sheetFormatPr defaultColWidth="10.6328125" defaultRowHeight="20.149999999999999" customHeight="1" x14ac:dyDescent="0.2"/>
  <cols>
    <col min="1" max="1" width="0.7265625" style="1" customWidth="1"/>
    <col min="2" max="2" width="20.6328125" style="1" bestFit="1" customWidth="1"/>
    <col min="3" max="3" width="0.36328125" style="1" customWidth="1"/>
    <col min="4" max="4" width="11" style="1" bestFit="1" customWidth="1"/>
    <col min="5" max="5" width="10.36328125" style="1" customWidth="1"/>
    <col min="6" max="6" width="11" style="1" bestFit="1" customWidth="1"/>
    <col min="7" max="7" width="18.7265625" style="1" bestFit="1" customWidth="1"/>
    <col min="8" max="8" width="9.36328125" style="1" customWidth="1"/>
    <col min="9" max="9" width="9.7265625" style="1" customWidth="1"/>
    <col min="10" max="10" width="18.7265625" style="1" bestFit="1" customWidth="1"/>
    <col min="11" max="11" width="10" style="21" bestFit="1" customWidth="1"/>
    <col min="12" max="12" width="14.90625" style="1" bestFit="1" customWidth="1"/>
    <col min="13" max="13" width="11" style="1" bestFit="1" customWidth="1"/>
    <col min="14" max="14" width="13.36328125" style="1" bestFit="1" customWidth="1"/>
    <col min="15" max="16" width="11.6328125" style="1" customWidth="1"/>
    <col min="17" max="17" width="17.90625" style="1" customWidth="1"/>
    <col min="18" max="19" width="8.6328125" style="1" customWidth="1"/>
    <col min="20" max="21" width="10.6328125" style="1" customWidth="1"/>
    <col min="22" max="22" width="10.6328125" style="3" customWidth="1"/>
    <col min="23" max="24" width="10.6328125" style="1" customWidth="1"/>
    <col min="25" max="25" width="10.6328125" style="3" customWidth="1"/>
    <col min="26" max="27" width="10.6328125" style="1" customWidth="1"/>
    <col min="28" max="28" width="10.6328125" style="3" customWidth="1"/>
    <col min="29" max="30" width="10.6328125" style="1" customWidth="1"/>
    <col min="31" max="31" width="10.6328125" style="3" customWidth="1"/>
    <col min="32" max="16384" width="10.6328125" style="1"/>
  </cols>
  <sheetData>
    <row r="1" spans="1:32" ht="20.149999999999999" customHeight="1" x14ac:dyDescent="0.2">
      <c r="A1" s="54" t="s">
        <v>454</v>
      </c>
      <c r="C1" s="7"/>
    </row>
    <row r="2" spans="1:32" ht="20.149999999999999" customHeight="1" x14ac:dyDescent="0.2">
      <c r="B2" s="8"/>
      <c r="C2" s="8"/>
      <c r="D2" s="8"/>
      <c r="E2" s="8"/>
      <c r="F2" s="8"/>
      <c r="G2" s="8"/>
      <c r="H2" s="8"/>
      <c r="I2" s="8"/>
      <c r="J2" s="8"/>
      <c r="K2" s="22"/>
      <c r="L2" s="8"/>
      <c r="M2" s="8"/>
      <c r="N2" s="8"/>
      <c r="O2" s="8"/>
      <c r="P2" s="13"/>
      <c r="Q2" s="13" t="s">
        <v>434</v>
      </c>
      <c r="R2" s="13"/>
      <c r="S2" s="13"/>
      <c r="V2" s="1"/>
      <c r="Y2" s="1"/>
      <c r="AB2" s="1"/>
      <c r="AE2" s="1"/>
    </row>
    <row r="3" spans="1:32" ht="30" customHeight="1" x14ac:dyDescent="0.2">
      <c r="A3" s="436" t="s">
        <v>170</v>
      </c>
      <c r="B3" s="437"/>
      <c r="C3" s="438"/>
      <c r="D3" s="445" t="s">
        <v>171</v>
      </c>
      <c r="E3" s="445"/>
      <c r="F3" s="445"/>
      <c r="G3" s="421"/>
      <c r="H3" s="422"/>
      <c r="I3" s="422"/>
      <c r="J3" s="433"/>
      <c r="K3" s="433"/>
      <c r="L3" s="433"/>
      <c r="M3" s="433"/>
      <c r="N3" s="433"/>
      <c r="O3" s="433"/>
      <c r="P3" s="433"/>
      <c r="Q3" s="434"/>
      <c r="R3" s="21"/>
      <c r="S3" s="21"/>
      <c r="T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30" customHeight="1" x14ac:dyDescent="0.2">
      <c r="A4" s="439"/>
      <c r="B4" s="440"/>
      <c r="C4" s="441"/>
      <c r="D4" s="446" t="s">
        <v>10</v>
      </c>
      <c r="E4" s="446"/>
      <c r="F4" s="447" t="s">
        <v>0</v>
      </c>
      <c r="G4" s="447" t="s">
        <v>11</v>
      </c>
      <c r="H4" s="446" t="s">
        <v>277</v>
      </c>
      <c r="I4" s="446" t="s">
        <v>278</v>
      </c>
      <c r="J4" s="447" t="s">
        <v>152</v>
      </c>
      <c r="K4" s="446" t="s">
        <v>276</v>
      </c>
      <c r="L4" s="446" t="s">
        <v>279</v>
      </c>
      <c r="M4" s="446" t="s">
        <v>275</v>
      </c>
      <c r="N4" s="448" t="s">
        <v>281</v>
      </c>
      <c r="O4" s="446" t="s">
        <v>282</v>
      </c>
      <c r="P4" s="446" t="s">
        <v>280</v>
      </c>
      <c r="Q4" s="435" t="s">
        <v>0</v>
      </c>
      <c r="R4" s="21"/>
      <c r="S4" s="4"/>
      <c r="T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30" customHeight="1" x14ac:dyDescent="0.2">
      <c r="A5" s="442"/>
      <c r="B5" s="443"/>
      <c r="C5" s="444"/>
      <c r="D5" s="9" t="s">
        <v>159</v>
      </c>
      <c r="E5" s="23" t="s">
        <v>160</v>
      </c>
      <c r="F5" s="447"/>
      <c r="G5" s="447"/>
      <c r="H5" s="447"/>
      <c r="I5" s="447"/>
      <c r="J5" s="447"/>
      <c r="K5" s="447"/>
      <c r="L5" s="447"/>
      <c r="M5" s="447"/>
      <c r="N5" s="449"/>
      <c r="O5" s="447"/>
      <c r="P5" s="447"/>
      <c r="Q5" s="435"/>
      <c r="R5" s="24"/>
      <c r="S5" s="25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2" ht="30" customHeight="1" x14ac:dyDescent="0.2">
      <c r="A6" s="300"/>
      <c r="B6" s="21" t="s">
        <v>45</v>
      </c>
      <c r="D6" s="32">
        <f>SUM(D7:D18)</f>
        <v>340038</v>
      </c>
      <c r="E6" s="32">
        <f>SUM(E7:E18)</f>
        <v>34831</v>
      </c>
      <c r="F6" s="32">
        <f>SUM(F7:F18)</f>
        <v>374869</v>
      </c>
      <c r="G6" s="32">
        <f>SUM(G7:G18)</f>
        <v>1171857852</v>
      </c>
      <c r="H6" s="32">
        <v>450</v>
      </c>
      <c r="I6" s="32">
        <f>SUM(I7:I18)</f>
        <v>0</v>
      </c>
      <c r="J6" s="33">
        <f t="shared" ref="J6" si="0">SUM(G6:I6)</f>
        <v>1171858302</v>
      </c>
      <c r="K6" s="343"/>
      <c r="L6" s="33">
        <f>SUM(L7:L18)</f>
        <v>15887528</v>
      </c>
      <c r="M6" s="33">
        <f>SUM(M7:M18)</f>
        <v>167862</v>
      </c>
      <c r="N6" s="33">
        <f>SUM(N7:N18)</f>
        <v>8018605</v>
      </c>
      <c r="O6" s="33">
        <f>SUM(O7:O18)</f>
        <v>714574</v>
      </c>
      <c r="P6" s="33">
        <f>SUM(P7:P18)</f>
        <v>1188356</v>
      </c>
      <c r="Q6" s="344">
        <f t="shared" ref="Q6" si="1">J6+L6+M6+N6+O6+P6</f>
        <v>1197835227</v>
      </c>
      <c r="V6" s="1"/>
      <c r="Y6" s="1"/>
      <c r="AB6" s="8"/>
      <c r="AC6" s="8"/>
      <c r="AD6" s="8"/>
      <c r="AE6" s="8"/>
    </row>
    <row r="7" spans="1:32" ht="30" customHeight="1" x14ac:dyDescent="0.2">
      <c r="A7" s="16"/>
      <c r="B7" s="46" t="s">
        <v>43</v>
      </c>
      <c r="C7" s="26"/>
      <c r="D7" s="27">
        <v>5290</v>
      </c>
      <c r="E7" s="27">
        <v>10116</v>
      </c>
      <c r="F7" s="27">
        <f>SUM(D7:E7)</f>
        <v>15406</v>
      </c>
      <c r="G7" s="27">
        <v>11394887</v>
      </c>
      <c r="H7" s="27">
        <v>0</v>
      </c>
      <c r="I7" s="27">
        <v>0</v>
      </c>
      <c r="J7" s="28">
        <f>SUM(G7:I7)</f>
        <v>11394887</v>
      </c>
      <c r="K7" s="29"/>
      <c r="L7" s="28">
        <v>4036991</v>
      </c>
      <c r="M7" s="28">
        <v>30016</v>
      </c>
      <c r="N7" s="28">
        <v>726475</v>
      </c>
      <c r="O7" s="28">
        <v>50376</v>
      </c>
      <c r="P7" s="28">
        <v>435040</v>
      </c>
      <c r="Q7" s="30">
        <f>J7+L7+M7+N7+O7+P7</f>
        <v>16673785</v>
      </c>
      <c r="R7" s="24"/>
      <c r="S7" s="25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2" ht="30" customHeight="1" x14ac:dyDescent="0.2">
      <c r="A8" s="16"/>
      <c r="B8" s="47" t="s">
        <v>44</v>
      </c>
      <c r="C8" s="26"/>
      <c r="D8" s="27">
        <v>125155</v>
      </c>
      <c r="E8" s="27">
        <v>6774</v>
      </c>
      <c r="F8" s="27">
        <f t="shared" ref="F8:F18" si="2">SUM(D8:E8)</f>
        <v>131929</v>
      </c>
      <c r="G8" s="27">
        <v>190916942</v>
      </c>
      <c r="H8" s="27">
        <v>0</v>
      </c>
      <c r="I8" s="27">
        <v>0</v>
      </c>
      <c r="J8" s="28">
        <f t="shared" ref="J8:J18" si="3">SUM(G8:I8)</f>
        <v>190916942</v>
      </c>
      <c r="K8" s="29"/>
      <c r="L8" s="28">
        <v>2614859</v>
      </c>
      <c r="M8" s="28">
        <v>6202</v>
      </c>
      <c r="N8" s="28">
        <v>584364</v>
      </c>
      <c r="O8" s="28">
        <v>44683</v>
      </c>
      <c r="P8" s="28">
        <v>293706</v>
      </c>
      <c r="Q8" s="30">
        <f t="shared" ref="Q8:Q18" si="4">J8+L8+M8+N8+O8+P8</f>
        <v>194460756</v>
      </c>
      <c r="R8" s="24"/>
      <c r="S8" s="25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2" ht="30" customHeight="1" x14ac:dyDescent="0.2">
      <c r="A9" s="16"/>
      <c r="B9" s="47" t="s">
        <v>17</v>
      </c>
      <c r="C9" s="26"/>
      <c r="D9" s="27">
        <v>102549</v>
      </c>
      <c r="E9" s="27">
        <v>9889</v>
      </c>
      <c r="F9" s="27">
        <f t="shared" si="2"/>
        <v>112438</v>
      </c>
      <c r="G9" s="27">
        <v>290692862</v>
      </c>
      <c r="H9" s="27">
        <v>0</v>
      </c>
      <c r="I9" s="27">
        <v>0</v>
      </c>
      <c r="J9" s="28">
        <f t="shared" si="3"/>
        <v>290692862</v>
      </c>
      <c r="K9" s="29"/>
      <c r="L9" s="28">
        <v>1754475</v>
      </c>
      <c r="M9" s="28">
        <v>17474</v>
      </c>
      <c r="N9" s="28">
        <v>1158676</v>
      </c>
      <c r="O9" s="28">
        <v>40399</v>
      </c>
      <c r="P9" s="28">
        <v>200832</v>
      </c>
      <c r="Q9" s="30">
        <f t="shared" si="4"/>
        <v>293864718</v>
      </c>
      <c r="R9" s="24"/>
      <c r="S9" s="25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2" ht="30" customHeight="1" x14ac:dyDescent="0.2">
      <c r="A10" s="16"/>
      <c r="B10" s="47" t="s">
        <v>16</v>
      </c>
      <c r="C10" s="26"/>
      <c r="D10" s="27">
        <v>48553</v>
      </c>
      <c r="E10" s="27">
        <v>6609</v>
      </c>
      <c r="F10" s="27">
        <f t="shared" si="2"/>
        <v>55162</v>
      </c>
      <c r="G10" s="27">
        <v>213295352</v>
      </c>
      <c r="H10" s="27">
        <v>0</v>
      </c>
      <c r="I10" s="27">
        <v>0</v>
      </c>
      <c r="J10" s="28">
        <f t="shared" si="3"/>
        <v>213295352</v>
      </c>
      <c r="K10" s="29"/>
      <c r="L10" s="28">
        <v>1626512</v>
      </c>
      <c r="M10" s="28">
        <v>28335</v>
      </c>
      <c r="N10" s="28">
        <v>451317</v>
      </c>
      <c r="O10" s="28">
        <v>35916</v>
      </c>
      <c r="P10" s="28">
        <v>39548</v>
      </c>
      <c r="Q10" s="30">
        <f t="shared" si="4"/>
        <v>215476980</v>
      </c>
      <c r="R10" s="24"/>
      <c r="S10" s="25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2" ht="30" customHeight="1" x14ac:dyDescent="0.2">
      <c r="A11" s="16"/>
      <c r="B11" s="47" t="s">
        <v>15</v>
      </c>
      <c r="C11" s="26"/>
      <c r="D11" s="27">
        <v>27197</v>
      </c>
      <c r="E11" s="27">
        <v>1386</v>
      </c>
      <c r="F11" s="27">
        <f t="shared" si="2"/>
        <v>28583</v>
      </c>
      <c r="G11" s="27">
        <v>148988546</v>
      </c>
      <c r="H11" s="27">
        <v>0</v>
      </c>
      <c r="I11" s="27">
        <v>0</v>
      </c>
      <c r="J11" s="28">
        <f t="shared" si="3"/>
        <v>148988546</v>
      </c>
      <c r="K11" s="29"/>
      <c r="L11" s="28">
        <v>666619</v>
      </c>
      <c r="M11" s="28">
        <v>5941</v>
      </c>
      <c r="N11" s="28">
        <v>296654</v>
      </c>
      <c r="O11" s="28">
        <v>25841</v>
      </c>
      <c r="P11" s="28">
        <v>79500</v>
      </c>
      <c r="Q11" s="30">
        <f t="shared" si="4"/>
        <v>150063101</v>
      </c>
      <c r="R11" s="24"/>
      <c r="S11" s="25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2" ht="30" customHeight="1" x14ac:dyDescent="0.2">
      <c r="A12" s="16"/>
      <c r="B12" s="47" t="s">
        <v>14</v>
      </c>
      <c r="C12" s="31"/>
      <c r="D12" s="27">
        <v>15851</v>
      </c>
      <c r="E12" s="27">
        <v>57</v>
      </c>
      <c r="F12" s="27">
        <f t="shared" si="2"/>
        <v>15908</v>
      </c>
      <c r="G12" s="27">
        <v>104019846</v>
      </c>
      <c r="H12" s="27">
        <v>0</v>
      </c>
      <c r="I12" s="27">
        <v>0</v>
      </c>
      <c r="J12" s="28">
        <f t="shared" si="3"/>
        <v>104019846</v>
      </c>
      <c r="K12" s="29"/>
      <c r="L12" s="28">
        <v>1087896</v>
      </c>
      <c r="M12" s="28">
        <v>14775</v>
      </c>
      <c r="N12" s="28">
        <v>297381</v>
      </c>
      <c r="O12" s="28">
        <v>20510</v>
      </c>
      <c r="P12" s="28">
        <v>24228</v>
      </c>
      <c r="Q12" s="30">
        <f t="shared" si="4"/>
        <v>105464636</v>
      </c>
      <c r="R12" s="24"/>
      <c r="S12" s="25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2" ht="30" customHeight="1" x14ac:dyDescent="0.2">
      <c r="A13" s="16"/>
      <c r="B13" s="47" t="s">
        <v>13</v>
      </c>
      <c r="C13" s="31"/>
      <c r="D13" s="27">
        <v>5265</v>
      </c>
      <c r="E13" s="27">
        <v>0</v>
      </c>
      <c r="F13" s="27">
        <f t="shared" si="2"/>
        <v>5265</v>
      </c>
      <c r="G13" s="27">
        <v>43469648</v>
      </c>
      <c r="H13" s="27">
        <v>0</v>
      </c>
      <c r="I13" s="27">
        <v>0</v>
      </c>
      <c r="J13" s="28">
        <f t="shared" si="3"/>
        <v>43469648</v>
      </c>
      <c r="K13" s="29"/>
      <c r="L13" s="28">
        <v>542035</v>
      </c>
      <c r="M13" s="28">
        <v>0</v>
      </c>
      <c r="N13" s="28">
        <v>433024</v>
      </c>
      <c r="O13" s="28">
        <v>32651</v>
      </c>
      <c r="P13" s="28">
        <v>25987</v>
      </c>
      <c r="Q13" s="30">
        <f t="shared" si="4"/>
        <v>44503345</v>
      </c>
      <c r="V13" s="1"/>
      <c r="Y13" s="1"/>
      <c r="AB13" s="1"/>
      <c r="AE13" s="1"/>
    </row>
    <row r="14" spans="1:32" ht="30" customHeight="1" x14ac:dyDescent="0.2">
      <c r="A14" s="16"/>
      <c r="B14" s="47" t="s">
        <v>12</v>
      </c>
      <c r="C14" s="31"/>
      <c r="D14" s="27">
        <v>4442</v>
      </c>
      <c r="E14" s="27">
        <v>0</v>
      </c>
      <c r="F14" s="27">
        <f t="shared" si="2"/>
        <v>4442</v>
      </c>
      <c r="G14" s="27">
        <v>46061382</v>
      </c>
      <c r="H14" s="27">
        <v>0</v>
      </c>
      <c r="I14" s="27">
        <v>0</v>
      </c>
      <c r="J14" s="28">
        <f t="shared" si="3"/>
        <v>46061382</v>
      </c>
      <c r="K14" s="29"/>
      <c r="L14" s="28">
        <v>1227953</v>
      </c>
      <c r="M14" s="28">
        <v>9777</v>
      </c>
      <c r="N14" s="28">
        <v>665333</v>
      </c>
      <c r="O14" s="28">
        <v>28904</v>
      </c>
      <c r="P14" s="28">
        <v>28130</v>
      </c>
      <c r="Q14" s="30">
        <f t="shared" si="4"/>
        <v>48021479</v>
      </c>
      <c r="W14" s="3"/>
      <c r="X14" s="3"/>
      <c r="Z14" s="3"/>
      <c r="AA14" s="3"/>
      <c r="AC14" s="3"/>
      <c r="AD14" s="3"/>
    </row>
    <row r="15" spans="1:32" ht="30" customHeight="1" x14ac:dyDescent="0.2">
      <c r="A15" s="16"/>
      <c r="B15" s="47" t="s">
        <v>328</v>
      </c>
      <c r="C15" s="31"/>
      <c r="D15" s="27">
        <v>4278</v>
      </c>
      <c r="E15" s="27">
        <v>0</v>
      </c>
      <c r="F15" s="27">
        <f t="shared" si="2"/>
        <v>4278</v>
      </c>
      <c r="G15" s="27">
        <v>68663059</v>
      </c>
      <c r="H15" s="27">
        <v>0</v>
      </c>
      <c r="I15" s="27">
        <v>0</v>
      </c>
      <c r="J15" s="28">
        <f t="shared" si="3"/>
        <v>68663059</v>
      </c>
      <c r="K15" s="29"/>
      <c r="L15" s="28">
        <v>1805080</v>
      </c>
      <c r="M15" s="28">
        <v>29702</v>
      </c>
      <c r="N15" s="28">
        <v>1082604</v>
      </c>
      <c r="O15" s="28">
        <v>222311</v>
      </c>
      <c r="P15" s="28">
        <v>39777</v>
      </c>
      <c r="Q15" s="30">
        <f t="shared" si="4"/>
        <v>71842533</v>
      </c>
      <c r="V15" s="1"/>
      <c r="Y15" s="8"/>
      <c r="AB15" s="8"/>
      <c r="AC15" s="8"/>
      <c r="AD15" s="8"/>
      <c r="AE15" s="8"/>
    </row>
    <row r="16" spans="1:32" ht="30" customHeight="1" x14ac:dyDescent="0.2">
      <c r="A16" s="16"/>
      <c r="B16" s="47" t="s">
        <v>327</v>
      </c>
      <c r="C16" s="46"/>
      <c r="D16" s="27">
        <v>1238</v>
      </c>
      <c r="E16" s="27">
        <v>0</v>
      </c>
      <c r="F16" s="27">
        <f t="shared" si="2"/>
        <v>1238</v>
      </c>
      <c r="G16" s="57">
        <v>37767528</v>
      </c>
      <c r="H16" s="27">
        <v>450</v>
      </c>
      <c r="I16" s="27">
        <v>0</v>
      </c>
      <c r="J16" s="28">
        <f>SUM(G16:I16)</f>
        <v>37767978</v>
      </c>
      <c r="K16" s="58"/>
      <c r="L16" s="298">
        <v>443333</v>
      </c>
      <c r="M16" s="298">
        <v>25640</v>
      </c>
      <c r="N16" s="298">
        <v>1984098</v>
      </c>
      <c r="O16" s="298">
        <v>83556</v>
      </c>
      <c r="P16" s="298">
        <v>15208</v>
      </c>
      <c r="Q16" s="30">
        <f t="shared" si="4"/>
        <v>40319813</v>
      </c>
      <c r="V16" s="1"/>
      <c r="Y16" s="8"/>
      <c r="AB16" s="8"/>
      <c r="AC16" s="8"/>
      <c r="AD16" s="8"/>
      <c r="AE16" s="8"/>
    </row>
    <row r="17" spans="1:31" ht="30" customHeight="1" x14ac:dyDescent="0.2">
      <c r="A17" s="300"/>
      <c r="B17" s="8" t="s">
        <v>329</v>
      </c>
      <c r="D17" s="301">
        <v>198</v>
      </c>
      <c r="E17" s="27">
        <v>0</v>
      </c>
      <c r="F17" s="27">
        <f t="shared" si="2"/>
        <v>198</v>
      </c>
      <c r="G17" s="57">
        <v>13483583</v>
      </c>
      <c r="H17" s="27">
        <v>0</v>
      </c>
      <c r="I17" s="27">
        <v>0</v>
      </c>
      <c r="J17" s="28">
        <f t="shared" si="3"/>
        <v>13483583</v>
      </c>
      <c r="K17" s="58"/>
      <c r="L17" s="298">
        <v>81775</v>
      </c>
      <c r="M17" s="298">
        <v>0</v>
      </c>
      <c r="N17" s="298">
        <v>311896</v>
      </c>
      <c r="O17" s="298">
        <v>125942</v>
      </c>
      <c r="P17" s="298">
        <v>709</v>
      </c>
      <c r="Q17" s="30">
        <f t="shared" si="4"/>
        <v>14003905</v>
      </c>
      <c r="V17" s="1"/>
      <c r="Y17" s="8"/>
      <c r="AB17" s="8"/>
      <c r="AC17" s="8"/>
      <c r="AD17" s="8"/>
      <c r="AE17" s="8"/>
    </row>
    <row r="18" spans="1:31" ht="30" customHeight="1" x14ac:dyDescent="0.2">
      <c r="A18" s="16"/>
      <c r="B18" s="47" t="s">
        <v>326</v>
      </c>
      <c r="C18" s="31"/>
      <c r="D18" s="57">
        <v>22</v>
      </c>
      <c r="E18" s="27">
        <v>0</v>
      </c>
      <c r="F18" s="27">
        <f t="shared" si="2"/>
        <v>22</v>
      </c>
      <c r="G18" s="57">
        <v>3104217</v>
      </c>
      <c r="H18" s="27">
        <v>0</v>
      </c>
      <c r="I18" s="27">
        <v>0</v>
      </c>
      <c r="J18" s="28">
        <f t="shared" si="3"/>
        <v>3104217</v>
      </c>
      <c r="K18" s="58"/>
      <c r="L18" s="298">
        <v>0</v>
      </c>
      <c r="M18" s="298">
        <v>0</v>
      </c>
      <c r="N18" s="298">
        <v>26783</v>
      </c>
      <c r="O18" s="298">
        <v>3485</v>
      </c>
      <c r="P18" s="298">
        <v>5691</v>
      </c>
      <c r="Q18" s="30">
        <f t="shared" si="4"/>
        <v>3140176</v>
      </c>
      <c r="V18" s="1"/>
      <c r="Y18" s="8"/>
      <c r="AB18" s="8"/>
      <c r="AC18" s="8"/>
      <c r="AD18" s="8"/>
      <c r="AE18" s="8"/>
    </row>
    <row r="19" spans="1:31" ht="30" customHeight="1" x14ac:dyDescent="0.2">
      <c r="A19" s="51"/>
      <c r="B19" s="34"/>
      <c r="D19" s="35"/>
      <c r="E19" s="35"/>
      <c r="F19" s="36"/>
      <c r="G19" s="35"/>
      <c r="H19" s="35"/>
      <c r="I19" s="35"/>
      <c r="J19" s="37"/>
      <c r="K19" s="38"/>
      <c r="L19" s="39"/>
      <c r="M19" s="39"/>
      <c r="N19" s="39"/>
      <c r="O19" s="39"/>
      <c r="P19" s="39"/>
      <c r="Q19" s="37"/>
      <c r="V19" s="11"/>
      <c r="Y19" s="11"/>
      <c r="AB19" s="12"/>
      <c r="AE19" s="11"/>
    </row>
    <row r="20" spans="1:31" ht="30" customHeight="1" x14ac:dyDescent="0.2">
      <c r="A20" s="52"/>
      <c r="B20" s="48" t="s">
        <v>161</v>
      </c>
      <c r="C20" s="53"/>
      <c r="D20" s="40">
        <f>SUM(D7:D9)</f>
        <v>232994</v>
      </c>
      <c r="E20" s="40">
        <f>SUM(E7:E9)</f>
        <v>26779</v>
      </c>
      <c r="F20" s="40">
        <f>SUM(F7:F9)</f>
        <v>259773</v>
      </c>
      <c r="G20" s="40">
        <f t="shared" ref="G20:J20" si="5">SUM(G7:G9)</f>
        <v>493004691</v>
      </c>
      <c r="H20" s="40">
        <f t="shared" si="5"/>
        <v>0</v>
      </c>
      <c r="I20" s="40">
        <f t="shared" si="5"/>
        <v>0</v>
      </c>
      <c r="J20" s="40">
        <f t="shared" si="5"/>
        <v>493004691</v>
      </c>
      <c r="K20" s="41"/>
      <c r="L20" s="40">
        <f t="shared" ref="L20:Q20" si="6">SUM(L7:L9)</f>
        <v>8406325</v>
      </c>
      <c r="M20" s="40">
        <f t="shared" si="6"/>
        <v>53692</v>
      </c>
      <c r="N20" s="40">
        <f t="shared" si="6"/>
        <v>2469515</v>
      </c>
      <c r="O20" s="40">
        <f t="shared" si="6"/>
        <v>135458</v>
      </c>
      <c r="P20" s="40">
        <f t="shared" si="6"/>
        <v>929578</v>
      </c>
      <c r="Q20" s="166">
        <f t="shared" si="6"/>
        <v>504999259</v>
      </c>
    </row>
    <row r="21" spans="1:31" ht="30" customHeight="1" x14ac:dyDescent="0.2">
      <c r="A21" s="16"/>
      <c r="B21" s="47" t="s">
        <v>162</v>
      </c>
      <c r="C21" s="31"/>
      <c r="D21" s="27">
        <f>SUM(D10:D13)</f>
        <v>96866</v>
      </c>
      <c r="E21" s="27">
        <f>SUM(E10:E13)</f>
        <v>8052</v>
      </c>
      <c r="F21" s="27">
        <f>SUM(F10:F13)</f>
        <v>104918</v>
      </c>
      <c r="G21" s="27">
        <f t="shared" ref="G21:J21" si="7">SUM(G10:G13)</f>
        <v>509773392</v>
      </c>
      <c r="H21" s="27">
        <f t="shared" si="7"/>
        <v>0</v>
      </c>
      <c r="I21" s="27">
        <f t="shared" si="7"/>
        <v>0</v>
      </c>
      <c r="J21" s="27">
        <f t="shared" si="7"/>
        <v>509773392</v>
      </c>
      <c r="K21" s="29"/>
      <c r="L21" s="27">
        <f t="shared" ref="L21:Q21" si="8">SUM(L10:L13)</f>
        <v>3923062</v>
      </c>
      <c r="M21" s="27">
        <f t="shared" si="8"/>
        <v>49051</v>
      </c>
      <c r="N21" s="27">
        <f t="shared" si="8"/>
        <v>1478376</v>
      </c>
      <c r="O21" s="27">
        <f t="shared" si="8"/>
        <v>114918</v>
      </c>
      <c r="P21" s="27">
        <f t="shared" si="8"/>
        <v>169263</v>
      </c>
      <c r="Q21" s="176">
        <f t="shared" si="8"/>
        <v>515508062</v>
      </c>
    </row>
    <row r="22" spans="1:31" ht="30" customHeight="1" x14ac:dyDescent="0.2">
      <c r="A22" s="55"/>
      <c r="B22" s="56" t="s">
        <v>163</v>
      </c>
      <c r="C22" s="5"/>
      <c r="D22" s="57">
        <f t="shared" ref="D22:F22" si="9">D14</f>
        <v>4442</v>
      </c>
      <c r="E22" s="57">
        <f t="shared" si="9"/>
        <v>0</v>
      </c>
      <c r="F22" s="57">
        <f t="shared" si="9"/>
        <v>4442</v>
      </c>
      <c r="G22" s="57">
        <f t="shared" ref="G22:J22" si="10">G14</f>
        <v>46061382</v>
      </c>
      <c r="H22" s="57">
        <f t="shared" si="10"/>
        <v>0</v>
      </c>
      <c r="I22" s="57">
        <f t="shared" si="10"/>
        <v>0</v>
      </c>
      <c r="J22" s="57">
        <f t="shared" si="10"/>
        <v>46061382</v>
      </c>
      <c r="K22" s="58"/>
      <c r="L22" s="57">
        <f t="shared" ref="L22:Q22" si="11">L14</f>
        <v>1227953</v>
      </c>
      <c r="M22" s="57">
        <f t="shared" si="11"/>
        <v>9777</v>
      </c>
      <c r="N22" s="57">
        <f t="shared" si="11"/>
        <v>665333</v>
      </c>
      <c r="O22" s="57">
        <f t="shared" si="11"/>
        <v>28904</v>
      </c>
      <c r="P22" s="57">
        <f t="shared" si="11"/>
        <v>28130</v>
      </c>
      <c r="Q22" s="167">
        <f t="shared" si="11"/>
        <v>48021479</v>
      </c>
    </row>
    <row r="23" spans="1:31" ht="30" customHeight="1" x14ac:dyDescent="0.2">
      <c r="A23" s="20"/>
      <c r="B23" s="49" t="s">
        <v>164</v>
      </c>
      <c r="C23" s="42"/>
      <c r="D23" s="43">
        <f>SUM(D15:D18)</f>
        <v>5736</v>
      </c>
      <c r="E23" s="43">
        <f t="shared" ref="E23:J23" si="12">SUM(E15:E18)</f>
        <v>0</v>
      </c>
      <c r="F23" s="43">
        <f t="shared" si="12"/>
        <v>5736</v>
      </c>
      <c r="G23" s="43">
        <f t="shared" si="12"/>
        <v>123018387</v>
      </c>
      <c r="H23" s="43">
        <f t="shared" si="12"/>
        <v>450</v>
      </c>
      <c r="I23" s="43">
        <f t="shared" si="12"/>
        <v>0</v>
      </c>
      <c r="J23" s="43">
        <f t="shared" si="12"/>
        <v>123018837</v>
      </c>
      <c r="K23" s="44"/>
      <c r="L23" s="43">
        <f>SUM(L15:L18)</f>
        <v>2330188</v>
      </c>
      <c r="M23" s="43">
        <f t="shared" ref="M23:Q23" si="13">SUM(M15:M18)</f>
        <v>55342</v>
      </c>
      <c r="N23" s="43">
        <f t="shared" si="13"/>
        <v>3405381</v>
      </c>
      <c r="O23" s="43">
        <f t="shared" si="13"/>
        <v>435294</v>
      </c>
      <c r="P23" s="43">
        <f t="shared" si="13"/>
        <v>61385</v>
      </c>
      <c r="Q23" s="302">
        <f t="shared" si="13"/>
        <v>129306427</v>
      </c>
    </row>
    <row r="24" spans="1:31" ht="20.149999999999999" customHeight="1" x14ac:dyDescent="0.2"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</row>
    <row r="25" spans="1:31" ht="20.149999999999999" customHeight="1" x14ac:dyDescent="0.2">
      <c r="J25" s="114"/>
      <c r="P25" s="114"/>
    </row>
  </sheetData>
  <mergeCells count="16">
    <mergeCell ref="G3:Q3"/>
    <mergeCell ref="Q4:Q5"/>
    <mergeCell ref="A3:C5"/>
    <mergeCell ref="D3:F3"/>
    <mergeCell ref="D4:E4"/>
    <mergeCell ref="F4:F5"/>
    <mergeCell ref="O4:O5"/>
    <mergeCell ref="P4:P5"/>
    <mergeCell ref="K4:K5"/>
    <mergeCell ref="L4:L5"/>
    <mergeCell ref="M4:M5"/>
    <mergeCell ref="N4:N5"/>
    <mergeCell ref="G4:G5"/>
    <mergeCell ref="H4:H5"/>
    <mergeCell ref="I4:I5"/>
    <mergeCell ref="J4:J5"/>
  </mergeCells>
  <phoneticPr fontId="2"/>
  <printOptions horizontalCentered="1"/>
  <pageMargins left="0.39370078740157483" right="0.39370078740157483" top="0.86614173228346458" bottom="0.19685039370078741" header="0.51181102362204722" footer="0.39370078740157483"/>
  <pageSetup paperSize="9" scale="70" firstPageNumber="21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AE23"/>
  <sheetViews>
    <sheetView showGridLines="0" view="pageBreakPreview" zoomScaleNormal="85" zoomScaleSheetLayoutView="100" workbookViewId="0">
      <selection activeCell="S34" sqref="S34"/>
    </sheetView>
  </sheetViews>
  <sheetFormatPr defaultColWidth="10.6328125" defaultRowHeight="20.149999999999999" customHeight="1" x14ac:dyDescent="0.2"/>
  <cols>
    <col min="1" max="1" width="0.7265625" style="1" customWidth="1"/>
    <col min="2" max="2" width="17.6328125" style="1" customWidth="1"/>
    <col min="3" max="3" width="0.36328125" style="1" customWidth="1"/>
    <col min="4" max="4" width="8.6328125" style="1" bestFit="1" customWidth="1"/>
    <col min="5" max="5" width="12.26953125" style="1" bestFit="1" customWidth="1"/>
    <col min="6" max="6" width="14.90625" style="1" bestFit="1" customWidth="1"/>
    <col min="7" max="7" width="12.26953125" style="1" bestFit="1" customWidth="1"/>
    <col min="8" max="8" width="13.6328125" style="1" bestFit="1" customWidth="1"/>
    <col min="9" max="9" width="9.7265625" style="1" bestFit="1" customWidth="1"/>
    <col min="10" max="10" width="12.26953125" style="1" bestFit="1" customWidth="1"/>
    <col min="11" max="11" width="9.7265625" style="21" bestFit="1" customWidth="1"/>
    <col min="12" max="12" width="12.26953125" style="1" bestFit="1" customWidth="1"/>
    <col min="13" max="13" width="9.7265625" style="1" bestFit="1" customWidth="1"/>
    <col min="14" max="14" width="13.6328125" style="1" bestFit="1" customWidth="1"/>
    <col min="15" max="15" width="12.26953125" style="1" bestFit="1" customWidth="1"/>
    <col min="16" max="16" width="13.6328125" style="1" bestFit="1" customWidth="1"/>
    <col min="17" max="17" width="10.36328125" style="1" customWidth="1"/>
    <col min="18" max="18" width="12.36328125" style="45" bestFit="1" customWidth="1"/>
    <col min="19" max="20" width="10.6328125" style="1" customWidth="1"/>
    <col min="21" max="21" width="10.6328125" style="3" customWidth="1"/>
    <col min="22" max="23" width="10.6328125" style="1" customWidth="1"/>
    <col min="24" max="24" width="10.6328125" style="3" customWidth="1"/>
    <col min="25" max="26" width="10.6328125" style="1" customWidth="1"/>
    <col min="27" max="27" width="10.6328125" style="3" customWidth="1"/>
    <col min="28" max="29" width="10.6328125" style="1" customWidth="1"/>
    <col min="30" max="30" width="10.6328125" style="3" customWidth="1"/>
    <col min="31" max="16384" width="10.6328125" style="1"/>
  </cols>
  <sheetData>
    <row r="1" spans="1:31" ht="20.149999999999999" customHeight="1" x14ac:dyDescent="0.2">
      <c r="A1" s="54" t="s">
        <v>455</v>
      </c>
      <c r="B1" s="54"/>
      <c r="C1" s="7"/>
      <c r="E1" s="10"/>
      <c r="F1" s="10"/>
    </row>
    <row r="2" spans="1:31" ht="20.149999999999999" customHeight="1" x14ac:dyDescent="0.2">
      <c r="B2" s="8"/>
      <c r="C2" s="8"/>
      <c r="D2" s="8"/>
      <c r="E2" s="8"/>
      <c r="F2" s="8"/>
      <c r="G2" s="8"/>
      <c r="H2" s="8"/>
      <c r="I2" s="8"/>
      <c r="J2" s="8"/>
      <c r="K2" s="22"/>
      <c r="L2" s="8"/>
      <c r="M2" s="8"/>
      <c r="N2" s="8"/>
      <c r="O2" s="13"/>
      <c r="P2" s="13"/>
      <c r="Q2" s="13" t="s">
        <v>435</v>
      </c>
      <c r="R2" s="13"/>
      <c r="U2" s="1"/>
      <c r="X2" s="1"/>
      <c r="AA2" s="1"/>
      <c r="AD2" s="1"/>
    </row>
    <row r="3" spans="1:31" ht="20.149999999999999" customHeight="1" x14ac:dyDescent="0.2">
      <c r="A3" s="436" t="s">
        <v>172</v>
      </c>
      <c r="B3" s="437"/>
      <c r="C3" s="438"/>
      <c r="D3" s="450" t="s">
        <v>29</v>
      </c>
      <c r="E3" s="451"/>
      <c r="F3" s="451"/>
      <c r="G3" s="451"/>
      <c r="H3" s="451"/>
      <c r="I3" s="451"/>
      <c r="J3" s="433"/>
      <c r="K3" s="433"/>
      <c r="L3" s="433"/>
      <c r="M3" s="433"/>
      <c r="N3" s="433"/>
      <c r="O3" s="433"/>
      <c r="P3" s="433"/>
      <c r="Q3" s="434"/>
      <c r="S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62.25" customHeight="1" x14ac:dyDescent="0.2">
      <c r="A4" s="439"/>
      <c r="B4" s="440"/>
      <c r="C4" s="441"/>
      <c r="D4" s="14" t="s">
        <v>36</v>
      </c>
      <c r="E4" s="14" t="s">
        <v>37</v>
      </c>
      <c r="F4" s="14" t="s">
        <v>30</v>
      </c>
      <c r="G4" s="14" t="s">
        <v>286</v>
      </c>
      <c r="H4" s="9" t="s">
        <v>31</v>
      </c>
      <c r="I4" s="14" t="s">
        <v>284</v>
      </c>
      <c r="J4" s="9" t="s">
        <v>38</v>
      </c>
      <c r="K4" s="14" t="s">
        <v>39</v>
      </c>
      <c r="L4" s="14" t="s">
        <v>283</v>
      </c>
      <c r="M4" s="14" t="s">
        <v>32</v>
      </c>
      <c r="N4" s="14" t="s">
        <v>40</v>
      </c>
      <c r="O4" s="14" t="s">
        <v>285</v>
      </c>
      <c r="P4" s="9" t="s">
        <v>41</v>
      </c>
      <c r="Q4" s="60" t="s">
        <v>42</v>
      </c>
      <c r="R4" s="61"/>
      <c r="S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30" customHeight="1" x14ac:dyDescent="0.2">
      <c r="A5" s="55"/>
      <c r="B5" s="332" t="s">
        <v>45</v>
      </c>
      <c r="C5" s="5"/>
      <c r="D5" s="345">
        <f t="shared" ref="D5:Q5" si="0">SUM(D6:D17)</f>
        <v>8519</v>
      </c>
      <c r="E5" s="345">
        <f t="shared" si="0"/>
        <v>6130318</v>
      </c>
      <c r="F5" s="345">
        <f t="shared" si="0"/>
        <v>207757645</v>
      </c>
      <c r="G5" s="345">
        <f t="shared" si="0"/>
        <v>5234526</v>
      </c>
      <c r="H5" s="345">
        <f t="shared" si="0"/>
        <v>13703234</v>
      </c>
      <c r="I5" s="345">
        <f t="shared" si="0"/>
        <v>625259</v>
      </c>
      <c r="J5" s="345">
        <f t="shared" si="0"/>
        <v>3626040</v>
      </c>
      <c r="K5" s="345">
        <f t="shared" si="0"/>
        <v>625040</v>
      </c>
      <c r="L5" s="345">
        <f t="shared" si="0"/>
        <v>1447500</v>
      </c>
      <c r="M5" s="345">
        <f t="shared" si="0"/>
        <v>5720</v>
      </c>
      <c r="N5" s="345">
        <f t="shared" si="0"/>
        <v>19037780</v>
      </c>
      <c r="O5" s="345">
        <f t="shared" si="0"/>
        <v>5747670</v>
      </c>
      <c r="P5" s="345">
        <f t="shared" si="0"/>
        <v>24969630</v>
      </c>
      <c r="Q5" s="346">
        <f t="shared" si="0"/>
        <v>600990</v>
      </c>
      <c r="R5" s="66"/>
      <c r="U5" s="1"/>
      <c r="X5" s="1"/>
      <c r="AA5" s="8"/>
      <c r="AB5" s="8"/>
      <c r="AC5" s="8"/>
      <c r="AD5" s="8"/>
    </row>
    <row r="6" spans="1:31" ht="30" customHeight="1" x14ac:dyDescent="0.2">
      <c r="A6" s="16"/>
      <c r="B6" s="46" t="s">
        <v>43</v>
      </c>
      <c r="C6" s="26"/>
      <c r="D6" s="62">
        <v>0</v>
      </c>
      <c r="E6" s="62">
        <v>313684</v>
      </c>
      <c r="F6" s="62">
        <v>2086642</v>
      </c>
      <c r="G6" s="62">
        <v>70308</v>
      </c>
      <c r="H6" s="62">
        <v>321447</v>
      </c>
      <c r="I6" s="62">
        <v>17540</v>
      </c>
      <c r="J6" s="63">
        <v>196940</v>
      </c>
      <c r="K6" s="64">
        <v>15860</v>
      </c>
      <c r="L6" s="64">
        <v>66000</v>
      </c>
      <c r="M6" s="64">
        <v>5720</v>
      </c>
      <c r="N6" s="64">
        <v>490220</v>
      </c>
      <c r="O6" s="64">
        <v>167050</v>
      </c>
      <c r="P6" s="64">
        <v>576770</v>
      </c>
      <c r="Q6" s="65">
        <v>40710</v>
      </c>
      <c r="R6" s="66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1" ht="30" customHeight="1" x14ac:dyDescent="0.2">
      <c r="A7" s="16"/>
      <c r="B7" s="47" t="s">
        <v>44</v>
      </c>
      <c r="C7" s="26"/>
      <c r="D7" s="62">
        <v>5246</v>
      </c>
      <c r="E7" s="62">
        <v>1894798</v>
      </c>
      <c r="F7" s="62">
        <v>37582314</v>
      </c>
      <c r="G7" s="62">
        <v>697028</v>
      </c>
      <c r="H7" s="62">
        <v>3644793</v>
      </c>
      <c r="I7" s="62">
        <v>152200</v>
      </c>
      <c r="J7" s="63">
        <v>1557460</v>
      </c>
      <c r="K7" s="64">
        <v>364260</v>
      </c>
      <c r="L7" s="64">
        <v>791700</v>
      </c>
      <c r="M7" s="67"/>
      <c r="N7" s="64">
        <v>6780420</v>
      </c>
      <c r="O7" s="64">
        <v>1492150</v>
      </c>
      <c r="P7" s="64">
        <v>6064490</v>
      </c>
      <c r="Q7" s="65">
        <v>231150</v>
      </c>
      <c r="R7" s="66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1" ht="30" customHeight="1" x14ac:dyDescent="0.2">
      <c r="A8" s="16"/>
      <c r="B8" s="47" t="s">
        <v>17</v>
      </c>
      <c r="C8" s="26"/>
      <c r="D8" s="62">
        <v>743</v>
      </c>
      <c r="E8" s="62">
        <v>1202784</v>
      </c>
      <c r="F8" s="62">
        <v>58497094</v>
      </c>
      <c r="G8" s="62">
        <v>937256</v>
      </c>
      <c r="H8" s="62">
        <v>4183198</v>
      </c>
      <c r="I8" s="62">
        <v>156316</v>
      </c>
      <c r="J8" s="63">
        <v>829560</v>
      </c>
      <c r="K8" s="64">
        <v>165100</v>
      </c>
      <c r="L8" s="64">
        <v>438300</v>
      </c>
      <c r="M8" s="67"/>
      <c r="N8" s="64">
        <v>4751960</v>
      </c>
      <c r="O8" s="64">
        <v>1736480</v>
      </c>
      <c r="P8" s="64">
        <v>6139700</v>
      </c>
      <c r="Q8" s="65">
        <v>141220</v>
      </c>
      <c r="R8" s="66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1" ht="30" customHeight="1" x14ac:dyDescent="0.2">
      <c r="A9" s="16"/>
      <c r="B9" s="47" t="s">
        <v>16</v>
      </c>
      <c r="C9" s="26"/>
      <c r="D9" s="62">
        <v>629</v>
      </c>
      <c r="E9" s="62">
        <v>803238</v>
      </c>
      <c r="F9" s="62">
        <v>41766145</v>
      </c>
      <c r="G9" s="62">
        <v>833029</v>
      </c>
      <c r="H9" s="62">
        <v>2499321</v>
      </c>
      <c r="I9" s="62">
        <v>111348</v>
      </c>
      <c r="J9" s="63">
        <v>442420</v>
      </c>
      <c r="K9" s="64">
        <v>62660</v>
      </c>
      <c r="L9" s="64">
        <v>143700</v>
      </c>
      <c r="M9" s="67"/>
      <c r="N9" s="64">
        <v>3046290</v>
      </c>
      <c r="O9" s="64">
        <v>1166870</v>
      </c>
      <c r="P9" s="64">
        <v>4308790</v>
      </c>
      <c r="Q9" s="65">
        <v>85560</v>
      </c>
      <c r="R9" s="66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1" ht="30" customHeight="1" x14ac:dyDescent="0.2">
      <c r="A10" s="16"/>
      <c r="B10" s="47" t="s">
        <v>15</v>
      </c>
      <c r="C10" s="26"/>
      <c r="D10" s="62">
        <v>698</v>
      </c>
      <c r="E10" s="62">
        <v>510243</v>
      </c>
      <c r="F10" s="62">
        <v>28638056</v>
      </c>
      <c r="G10" s="62">
        <v>655795</v>
      </c>
      <c r="H10" s="62">
        <v>1464327</v>
      </c>
      <c r="I10" s="62">
        <v>73816</v>
      </c>
      <c r="J10" s="63">
        <v>238520</v>
      </c>
      <c r="K10" s="64">
        <v>16380</v>
      </c>
      <c r="L10" s="64">
        <v>7800</v>
      </c>
      <c r="M10" s="67"/>
      <c r="N10" s="64">
        <v>1947250</v>
      </c>
      <c r="O10" s="64">
        <v>659550</v>
      </c>
      <c r="P10" s="64">
        <v>3472850</v>
      </c>
      <c r="Q10" s="65">
        <v>40940</v>
      </c>
      <c r="R10" s="66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1" ht="30" customHeight="1" x14ac:dyDescent="0.2">
      <c r="A11" s="16"/>
      <c r="B11" s="47" t="s">
        <v>14</v>
      </c>
      <c r="C11" s="26"/>
      <c r="D11" s="62">
        <v>643</v>
      </c>
      <c r="E11" s="62">
        <v>420982</v>
      </c>
      <c r="F11" s="62">
        <v>18435991</v>
      </c>
      <c r="G11" s="62">
        <v>580458</v>
      </c>
      <c r="H11" s="62">
        <v>829640</v>
      </c>
      <c r="I11" s="62">
        <v>48131</v>
      </c>
      <c r="J11" s="63">
        <v>145020</v>
      </c>
      <c r="K11" s="64">
        <v>780</v>
      </c>
      <c r="L11" s="64">
        <v>0</v>
      </c>
      <c r="M11" s="67"/>
      <c r="N11" s="64">
        <v>1451210</v>
      </c>
      <c r="O11" s="64">
        <v>389580</v>
      </c>
      <c r="P11" s="64">
        <v>2013530</v>
      </c>
      <c r="Q11" s="65">
        <v>24840</v>
      </c>
      <c r="R11" s="66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1" ht="30" customHeight="1" x14ac:dyDescent="0.2">
      <c r="A12" s="16"/>
      <c r="B12" s="47" t="s">
        <v>13</v>
      </c>
      <c r="C12" s="31"/>
      <c r="D12" s="68">
        <v>250</v>
      </c>
      <c r="E12" s="68">
        <v>215115</v>
      </c>
      <c r="F12" s="68">
        <v>6559761</v>
      </c>
      <c r="G12" s="68">
        <v>329295</v>
      </c>
      <c r="H12" s="62">
        <v>269737</v>
      </c>
      <c r="I12" s="68">
        <v>18865</v>
      </c>
      <c r="J12" s="63">
        <v>60520</v>
      </c>
      <c r="K12" s="69"/>
      <c r="L12" s="69"/>
      <c r="M12" s="69"/>
      <c r="N12" s="63">
        <v>503350</v>
      </c>
      <c r="O12" s="63">
        <v>119380</v>
      </c>
      <c r="P12" s="64">
        <v>755630</v>
      </c>
      <c r="Q12" s="70">
        <v>9660</v>
      </c>
      <c r="R12" s="66"/>
      <c r="U12" s="1"/>
      <c r="X12" s="1"/>
      <c r="AA12" s="1"/>
      <c r="AD12" s="1"/>
    </row>
    <row r="13" spans="1:31" ht="30" customHeight="1" x14ac:dyDescent="0.2">
      <c r="A13" s="16"/>
      <c r="B13" s="47" t="s">
        <v>12</v>
      </c>
      <c r="C13" s="31"/>
      <c r="D13" s="68">
        <v>0</v>
      </c>
      <c r="E13" s="68">
        <v>264294</v>
      </c>
      <c r="F13" s="68">
        <v>5832211</v>
      </c>
      <c r="G13" s="68">
        <v>366882</v>
      </c>
      <c r="H13" s="62">
        <v>218602</v>
      </c>
      <c r="I13" s="68">
        <v>17984</v>
      </c>
      <c r="J13" s="63">
        <v>58200</v>
      </c>
      <c r="K13" s="69"/>
      <c r="L13" s="69"/>
      <c r="M13" s="69"/>
      <c r="N13" s="63">
        <v>67080</v>
      </c>
      <c r="O13" s="63">
        <v>16610</v>
      </c>
      <c r="P13" s="64">
        <v>688860</v>
      </c>
      <c r="Q13" s="70">
        <v>9660</v>
      </c>
      <c r="R13" s="66"/>
      <c r="V13" s="3"/>
      <c r="W13" s="3"/>
      <c r="Y13" s="3"/>
      <c r="Z13" s="3"/>
      <c r="AB13" s="3"/>
      <c r="AC13" s="3"/>
    </row>
    <row r="14" spans="1:31" ht="30" customHeight="1" x14ac:dyDescent="0.2">
      <c r="A14" s="16"/>
      <c r="B14" s="47" t="s">
        <v>328</v>
      </c>
      <c r="C14" s="31"/>
      <c r="D14" s="68">
        <v>310</v>
      </c>
      <c r="E14" s="68">
        <v>352336</v>
      </c>
      <c r="F14" s="62">
        <v>6184645</v>
      </c>
      <c r="G14" s="68">
        <v>495616</v>
      </c>
      <c r="H14" s="68">
        <v>201585</v>
      </c>
      <c r="I14" s="62">
        <v>20341</v>
      </c>
      <c r="J14" s="63">
        <v>74780</v>
      </c>
      <c r="K14" s="29"/>
      <c r="L14" s="69"/>
      <c r="M14" s="69"/>
      <c r="N14" s="69"/>
      <c r="O14" s="69"/>
      <c r="P14" s="63">
        <v>695860</v>
      </c>
      <c r="Q14" s="65">
        <v>14950</v>
      </c>
      <c r="R14" s="1"/>
      <c r="U14" s="1"/>
      <c r="X14" s="1"/>
      <c r="Y14" s="8"/>
      <c r="AA14" s="1"/>
      <c r="AB14" s="8"/>
      <c r="AC14" s="8"/>
      <c r="AD14" s="8"/>
      <c r="AE14" s="8"/>
    </row>
    <row r="15" spans="1:31" ht="30" customHeight="1" x14ac:dyDescent="0.2">
      <c r="A15" s="16"/>
      <c r="B15" s="47" t="s">
        <v>327</v>
      </c>
      <c r="C15" s="46"/>
      <c r="D15" s="68">
        <v>0</v>
      </c>
      <c r="E15" s="68">
        <v>122400</v>
      </c>
      <c r="F15" s="62">
        <v>1847192</v>
      </c>
      <c r="G15" s="303">
        <v>223343</v>
      </c>
      <c r="H15" s="303">
        <v>60408</v>
      </c>
      <c r="I15" s="304">
        <v>7376</v>
      </c>
      <c r="J15" s="63">
        <v>21280</v>
      </c>
      <c r="K15" s="58"/>
      <c r="L15" s="69"/>
      <c r="M15" s="69"/>
      <c r="N15" s="69"/>
      <c r="O15" s="69"/>
      <c r="P15" s="63">
        <v>211680</v>
      </c>
      <c r="Q15" s="65">
        <v>2300</v>
      </c>
      <c r="R15" s="1"/>
      <c r="U15" s="1"/>
      <c r="X15" s="1"/>
      <c r="Y15" s="8"/>
      <c r="AA15" s="1"/>
      <c r="AB15" s="8"/>
      <c r="AC15" s="8"/>
      <c r="AD15" s="8"/>
      <c r="AE15" s="8"/>
    </row>
    <row r="16" spans="1:31" ht="30" customHeight="1" x14ac:dyDescent="0.2">
      <c r="A16" s="300"/>
      <c r="B16" s="8" t="s">
        <v>329</v>
      </c>
      <c r="D16" s="305">
        <v>0</v>
      </c>
      <c r="E16" s="68">
        <v>24838</v>
      </c>
      <c r="F16" s="62">
        <v>291829</v>
      </c>
      <c r="G16" s="303">
        <v>41364</v>
      </c>
      <c r="H16" s="303">
        <v>9109</v>
      </c>
      <c r="I16" s="304">
        <v>1192</v>
      </c>
      <c r="J16" s="63">
        <v>1080</v>
      </c>
      <c r="K16" s="58"/>
      <c r="L16" s="69"/>
      <c r="M16" s="69"/>
      <c r="N16" s="69"/>
      <c r="O16" s="69"/>
      <c r="P16" s="63">
        <v>35680</v>
      </c>
      <c r="Q16" s="65">
        <v>0</v>
      </c>
      <c r="R16" s="1"/>
      <c r="U16" s="1"/>
      <c r="X16" s="1"/>
      <c r="Y16" s="8"/>
      <c r="AA16" s="1"/>
      <c r="AB16" s="8"/>
      <c r="AC16" s="8"/>
      <c r="AD16" s="8"/>
      <c r="AE16" s="8"/>
    </row>
    <row r="17" spans="1:31" ht="30" customHeight="1" x14ac:dyDescent="0.2">
      <c r="A17" s="16"/>
      <c r="B17" s="49" t="s">
        <v>326</v>
      </c>
      <c r="C17" s="42"/>
      <c r="D17" s="79">
        <v>0</v>
      </c>
      <c r="E17" s="79">
        <v>5606</v>
      </c>
      <c r="F17" s="347">
        <v>35765</v>
      </c>
      <c r="G17" s="79">
        <v>4152</v>
      </c>
      <c r="H17" s="79">
        <v>1067</v>
      </c>
      <c r="I17" s="347">
        <v>150</v>
      </c>
      <c r="J17" s="307">
        <v>260</v>
      </c>
      <c r="K17" s="44"/>
      <c r="L17" s="80"/>
      <c r="M17" s="80"/>
      <c r="N17" s="80"/>
      <c r="O17" s="80"/>
      <c r="P17" s="307">
        <v>5790</v>
      </c>
      <c r="Q17" s="348">
        <v>0</v>
      </c>
      <c r="R17" s="1"/>
      <c r="U17" s="1"/>
      <c r="X17" s="1"/>
      <c r="Y17" s="8"/>
      <c r="AA17" s="1"/>
      <c r="AB17" s="8"/>
      <c r="AC17" s="8"/>
      <c r="AD17" s="8"/>
      <c r="AE17" s="8"/>
    </row>
    <row r="18" spans="1:31" ht="30" customHeight="1" x14ac:dyDescent="0.2">
      <c r="A18" s="34"/>
      <c r="B18" s="50"/>
      <c r="C18" s="50"/>
      <c r="D18" s="71"/>
      <c r="E18" s="71"/>
      <c r="F18" s="71"/>
      <c r="G18" s="71"/>
      <c r="H18" s="72"/>
      <c r="I18" s="71"/>
      <c r="J18" s="73"/>
      <c r="K18" s="74"/>
      <c r="L18" s="74"/>
      <c r="M18" s="74"/>
      <c r="N18" s="74"/>
      <c r="O18" s="74"/>
      <c r="P18" s="75"/>
      <c r="Q18" s="74"/>
      <c r="R18" s="76"/>
      <c r="U18" s="11"/>
      <c r="X18" s="11"/>
      <c r="AA18" s="12"/>
      <c r="AD18" s="11"/>
    </row>
    <row r="19" spans="1:31" ht="30" customHeight="1" x14ac:dyDescent="0.2">
      <c r="A19" s="52"/>
      <c r="B19" s="306" t="s">
        <v>161</v>
      </c>
      <c r="C19" s="53"/>
      <c r="D19" s="78">
        <f t="shared" ref="D19:Q19" si="1">SUM(D6:D8)</f>
        <v>5989</v>
      </c>
      <c r="E19" s="78">
        <f t="shared" si="1"/>
        <v>3411266</v>
      </c>
      <c r="F19" s="78">
        <f t="shared" si="1"/>
        <v>98166050</v>
      </c>
      <c r="G19" s="78">
        <f t="shared" si="1"/>
        <v>1704592</v>
      </c>
      <c r="H19" s="78">
        <f t="shared" si="1"/>
        <v>8149438</v>
      </c>
      <c r="I19" s="78">
        <f t="shared" si="1"/>
        <v>326056</v>
      </c>
      <c r="J19" s="78">
        <f t="shared" si="1"/>
        <v>2583960</v>
      </c>
      <c r="K19" s="78">
        <f t="shared" si="1"/>
        <v>545220</v>
      </c>
      <c r="L19" s="78">
        <f t="shared" si="1"/>
        <v>1296000</v>
      </c>
      <c r="M19" s="78">
        <f t="shared" si="1"/>
        <v>5720</v>
      </c>
      <c r="N19" s="78">
        <f t="shared" si="1"/>
        <v>12022600</v>
      </c>
      <c r="O19" s="78">
        <f t="shared" si="1"/>
        <v>3395680</v>
      </c>
      <c r="P19" s="78">
        <f t="shared" si="1"/>
        <v>12780960</v>
      </c>
      <c r="Q19" s="169">
        <f t="shared" si="1"/>
        <v>413080</v>
      </c>
      <c r="R19" s="66"/>
    </row>
    <row r="20" spans="1:31" ht="30" customHeight="1" x14ac:dyDescent="0.2">
      <c r="A20" s="16"/>
      <c r="B20" s="47" t="s">
        <v>162</v>
      </c>
      <c r="C20" s="31"/>
      <c r="D20" s="68">
        <f t="shared" ref="D20:L20" si="2">SUM(D9:D12)</f>
        <v>2220</v>
      </c>
      <c r="E20" s="68">
        <f t="shared" si="2"/>
        <v>1949578</v>
      </c>
      <c r="F20" s="68">
        <f t="shared" si="2"/>
        <v>95399953</v>
      </c>
      <c r="G20" s="68">
        <f t="shared" si="2"/>
        <v>2398577</v>
      </c>
      <c r="H20" s="68">
        <f t="shared" si="2"/>
        <v>5063025</v>
      </c>
      <c r="I20" s="68">
        <f t="shared" si="2"/>
        <v>252160</v>
      </c>
      <c r="J20" s="68">
        <f t="shared" si="2"/>
        <v>886480</v>
      </c>
      <c r="K20" s="68">
        <f t="shared" si="2"/>
        <v>79820</v>
      </c>
      <c r="L20" s="68">
        <f t="shared" si="2"/>
        <v>151500</v>
      </c>
      <c r="M20" s="69"/>
      <c r="N20" s="68">
        <f>SUM(N9:N12)</f>
        <v>6948100</v>
      </c>
      <c r="O20" s="68">
        <f>SUM(O9:O12)</f>
        <v>2335380</v>
      </c>
      <c r="P20" s="68">
        <f>SUM(P9:P12)</f>
        <v>10550800</v>
      </c>
      <c r="Q20" s="170">
        <f>SUM(Q9:Q12)</f>
        <v>161000</v>
      </c>
      <c r="R20" s="66"/>
    </row>
    <row r="21" spans="1:31" ht="30" customHeight="1" x14ac:dyDescent="0.2">
      <c r="A21" s="55"/>
      <c r="B21" s="47" t="s">
        <v>163</v>
      </c>
      <c r="C21" s="31"/>
      <c r="D21" s="68">
        <f t="shared" ref="D21:J21" si="3">D13</f>
        <v>0</v>
      </c>
      <c r="E21" s="68">
        <f t="shared" si="3"/>
        <v>264294</v>
      </c>
      <c r="F21" s="68">
        <f t="shared" si="3"/>
        <v>5832211</v>
      </c>
      <c r="G21" s="68">
        <f t="shared" si="3"/>
        <v>366882</v>
      </c>
      <c r="H21" s="68">
        <f t="shared" si="3"/>
        <v>218602</v>
      </c>
      <c r="I21" s="68">
        <f t="shared" si="3"/>
        <v>17984</v>
      </c>
      <c r="J21" s="68">
        <f t="shared" si="3"/>
        <v>58200</v>
      </c>
      <c r="K21" s="69"/>
      <c r="L21" s="69"/>
      <c r="M21" s="69"/>
      <c r="N21" s="68">
        <f>N13</f>
        <v>67080</v>
      </c>
      <c r="O21" s="68">
        <f>O13</f>
        <v>16610</v>
      </c>
      <c r="P21" s="68">
        <f>P13</f>
        <v>688860</v>
      </c>
      <c r="Q21" s="170">
        <f>Q13</f>
        <v>9660</v>
      </c>
      <c r="R21" s="66"/>
    </row>
    <row r="22" spans="1:31" ht="30" customHeight="1" x14ac:dyDescent="0.2">
      <c r="A22" s="20"/>
      <c r="B22" s="49" t="s">
        <v>164</v>
      </c>
      <c r="C22" s="42"/>
      <c r="D22" s="79">
        <f>SUM(D14:D17)</f>
        <v>310</v>
      </c>
      <c r="E22" s="79">
        <f t="shared" ref="E22:J22" si="4">SUM(E14:E17)</f>
        <v>505180</v>
      </c>
      <c r="F22" s="79">
        <f t="shared" si="4"/>
        <v>8359431</v>
      </c>
      <c r="G22" s="79">
        <f t="shared" si="4"/>
        <v>764475</v>
      </c>
      <c r="H22" s="79">
        <f t="shared" si="4"/>
        <v>272169</v>
      </c>
      <c r="I22" s="79">
        <f t="shared" si="4"/>
        <v>29059</v>
      </c>
      <c r="J22" s="79">
        <f t="shared" si="4"/>
        <v>97400</v>
      </c>
      <c r="K22" s="80"/>
      <c r="L22" s="80"/>
      <c r="M22" s="80"/>
      <c r="N22" s="80"/>
      <c r="O22" s="80"/>
      <c r="P22" s="307">
        <f>SUM(P14:P17)</f>
        <v>949010</v>
      </c>
      <c r="Q22" s="168">
        <f t="shared" ref="Q22" si="5">SUM(Q14:Q17)</f>
        <v>17250</v>
      </c>
      <c r="R22" s="66"/>
    </row>
    <row r="23" spans="1:31" ht="20.149999999999999" customHeight="1" x14ac:dyDescent="0.2"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</row>
  </sheetData>
  <mergeCells count="2">
    <mergeCell ref="A3:C4"/>
    <mergeCell ref="D3:Q3"/>
  </mergeCells>
  <phoneticPr fontId="2"/>
  <printOptions horizontalCentered="1"/>
  <pageMargins left="0.35433070866141736" right="0.35433070866141736" top="0.78740157480314965" bottom="0.78740157480314965" header="0.51181102362204722" footer="0.39370078740157483"/>
  <pageSetup paperSize="9" scale="76" firstPageNumber="22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AW23"/>
  <sheetViews>
    <sheetView showGridLines="0" zoomScaleNormal="100" zoomScaleSheetLayoutView="100" workbookViewId="0">
      <selection activeCell="S34" sqref="S34"/>
    </sheetView>
  </sheetViews>
  <sheetFormatPr defaultColWidth="10.6328125" defaultRowHeight="20.149999999999999" customHeight="1" x14ac:dyDescent="0.2"/>
  <cols>
    <col min="1" max="1" width="0.7265625" style="1" customWidth="1"/>
    <col min="2" max="2" width="20.6328125" style="1" bestFit="1" customWidth="1"/>
    <col min="3" max="3" width="0.36328125" style="1" customWidth="1"/>
    <col min="4" max="6" width="13" style="1" customWidth="1"/>
    <col min="7" max="8" width="8.26953125" style="1" customWidth="1"/>
    <col min="9" max="9" width="13.36328125" style="1" customWidth="1"/>
    <col min="10" max="10" width="1" style="1" customWidth="1"/>
    <col min="11" max="11" width="12.6328125" style="1" customWidth="1"/>
    <col min="12" max="13" width="1" style="1" customWidth="1"/>
    <col min="14" max="14" width="12.6328125" style="21" customWidth="1"/>
    <col min="15" max="16" width="1" style="1" customWidth="1"/>
    <col min="17" max="17" width="12.6328125" style="1" customWidth="1"/>
    <col min="18" max="19" width="1" style="1" customWidth="1"/>
    <col min="20" max="20" width="12.6328125" style="1" customWidth="1"/>
    <col min="21" max="22" width="1" style="1" customWidth="1"/>
    <col min="23" max="23" width="13" style="1" customWidth="1"/>
    <col min="24" max="25" width="1" style="1" customWidth="1"/>
    <col min="26" max="26" width="12.6328125" style="1" customWidth="1"/>
    <col min="27" max="28" width="1" style="1" customWidth="1"/>
    <col min="29" max="29" width="12.08984375" style="1" customWidth="1"/>
    <col min="30" max="30" width="1" style="1" customWidth="1"/>
    <col min="31" max="32" width="10.6328125" style="1" customWidth="1"/>
    <col min="33" max="33" width="10.6328125" style="3" customWidth="1"/>
    <col min="34" max="35" width="10.6328125" style="1" customWidth="1"/>
    <col min="36" max="36" width="10.6328125" style="3" customWidth="1"/>
    <col min="37" max="38" width="10.6328125" style="1" customWidth="1"/>
    <col min="39" max="39" width="10.6328125" style="3" customWidth="1"/>
    <col min="40" max="41" width="10.6328125" style="1" customWidth="1"/>
    <col min="42" max="42" width="10.6328125" style="3" customWidth="1"/>
    <col min="43" max="16384" width="10.6328125" style="1"/>
  </cols>
  <sheetData>
    <row r="1" spans="1:49" ht="20.149999999999999" customHeight="1" x14ac:dyDescent="0.2">
      <c r="A1" s="54" t="s">
        <v>456</v>
      </c>
      <c r="B1" s="7"/>
      <c r="C1" s="7"/>
      <c r="D1" s="10"/>
      <c r="E1" s="10"/>
      <c r="F1" s="10"/>
    </row>
    <row r="2" spans="1:49" ht="20.149999999999999" customHeight="1" x14ac:dyDescent="0.2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22"/>
      <c r="O2" s="8"/>
      <c r="P2" s="8"/>
      <c r="Q2" s="8"/>
      <c r="R2" s="8"/>
      <c r="S2" s="8"/>
      <c r="T2" s="462" t="str">
        <f>'P22'!Q2</f>
        <v>（令和５年７月１日現在、単位：千円）</v>
      </c>
      <c r="U2" s="462"/>
      <c r="V2" s="462"/>
      <c r="W2" s="462"/>
      <c r="X2" s="462"/>
      <c r="Y2" s="462"/>
      <c r="Z2" s="462"/>
      <c r="AA2" s="462"/>
      <c r="AB2" s="462"/>
      <c r="AC2" s="462"/>
      <c r="AD2" s="462"/>
      <c r="AG2" s="1"/>
      <c r="AJ2" s="1"/>
      <c r="AM2" s="1"/>
      <c r="AP2" s="1"/>
    </row>
    <row r="3" spans="1:49" ht="30" customHeight="1" x14ac:dyDescent="0.2">
      <c r="A3" s="436" t="s">
        <v>35</v>
      </c>
      <c r="B3" s="437"/>
      <c r="C3" s="438"/>
      <c r="D3" s="450" t="s">
        <v>33</v>
      </c>
      <c r="E3" s="461"/>
      <c r="F3" s="450" t="s">
        <v>34</v>
      </c>
      <c r="G3" s="451"/>
      <c r="H3" s="451"/>
      <c r="I3" s="451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34"/>
      <c r="AE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9" ht="60" customHeight="1" x14ac:dyDescent="0.2">
      <c r="A4" s="439"/>
      <c r="B4" s="440"/>
      <c r="C4" s="441"/>
      <c r="D4" s="14" t="s">
        <v>46</v>
      </c>
      <c r="E4" s="14" t="s">
        <v>0</v>
      </c>
      <c r="F4" s="14" t="s">
        <v>47</v>
      </c>
      <c r="G4" s="14" t="s">
        <v>48</v>
      </c>
      <c r="H4" s="14" t="s">
        <v>49</v>
      </c>
      <c r="I4" s="14" t="s">
        <v>50</v>
      </c>
      <c r="J4" s="81"/>
      <c r="K4" s="82" t="s">
        <v>51</v>
      </c>
      <c r="L4" s="83"/>
      <c r="M4" s="81"/>
      <c r="N4" s="82" t="s">
        <v>52</v>
      </c>
      <c r="O4" s="83"/>
      <c r="P4" s="81"/>
      <c r="Q4" s="82" t="s">
        <v>53</v>
      </c>
      <c r="R4" s="83"/>
      <c r="S4" s="81"/>
      <c r="T4" s="82" t="s">
        <v>54</v>
      </c>
      <c r="U4" s="83"/>
      <c r="V4" s="84"/>
      <c r="W4" s="84" t="s">
        <v>165</v>
      </c>
      <c r="X4" s="84"/>
      <c r="Y4" s="81"/>
      <c r="Z4" s="82" t="s">
        <v>166</v>
      </c>
      <c r="AA4" s="83"/>
      <c r="AB4" s="81"/>
      <c r="AC4" s="84" t="s">
        <v>0</v>
      </c>
      <c r="AD4" s="85"/>
      <c r="AE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9" ht="30" customHeight="1" x14ac:dyDescent="0.2">
      <c r="A5" s="55"/>
      <c r="B5" s="332" t="s">
        <v>45</v>
      </c>
      <c r="C5" s="5"/>
      <c r="D5" s="32">
        <f t="shared" ref="D5:I5" si="0">SUM(D6:D17)</f>
        <v>160569900</v>
      </c>
      <c r="E5" s="32">
        <f t="shared" si="0"/>
        <v>450089771</v>
      </c>
      <c r="F5" s="32">
        <f t="shared" si="0"/>
        <v>722107647</v>
      </c>
      <c r="G5" s="32">
        <f t="shared" si="0"/>
        <v>450</v>
      </c>
      <c r="H5" s="32">
        <f t="shared" si="0"/>
        <v>0</v>
      </c>
      <c r="I5" s="32">
        <f t="shared" si="0"/>
        <v>722108097</v>
      </c>
      <c r="J5" s="463"/>
      <c r="K5" s="464"/>
      <c r="L5" s="465"/>
      <c r="M5" s="351"/>
      <c r="N5" s="349">
        <f>SUM(N6:N17)</f>
        <v>15619599</v>
      </c>
      <c r="O5" s="352"/>
      <c r="P5" s="353"/>
      <c r="Q5" s="349">
        <f>SUM(Q6:Q17)</f>
        <v>161509</v>
      </c>
      <c r="R5" s="352"/>
      <c r="S5" s="353"/>
      <c r="T5" s="349">
        <f>SUM(T6:T17)</f>
        <v>7983514</v>
      </c>
      <c r="U5" s="352"/>
      <c r="V5" s="349"/>
      <c r="W5" s="349">
        <f>SUM(W6:W17)</f>
        <v>706541</v>
      </c>
      <c r="X5" s="349"/>
      <c r="Y5" s="353"/>
      <c r="Z5" s="349">
        <f>SUM(Z6:Z17)</f>
        <v>1166196</v>
      </c>
      <c r="AA5" s="352"/>
      <c r="AB5" s="353"/>
      <c r="AC5" s="349">
        <f>SUM(AC6:AC17)</f>
        <v>747745456</v>
      </c>
      <c r="AD5" s="350"/>
      <c r="AE5" s="10"/>
      <c r="AF5" s="10"/>
      <c r="AG5" s="10"/>
      <c r="AH5" s="10"/>
      <c r="AI5" s="10"/>
      <c r="AJ5" s="10"/>
      <c r="AK5" s="10"/>
      <c r="AL5" s="10"/>
      <c r="AM5" s="92"/>
      <c r="AN5" s="92"/>
      <c r="AO5" s="92"/>
      <c r="AP5" s="92"/>
      <c r="AQ5" s="10"/>
      <c r="AR5" s="10"/>
      <c r="AS5" s="10"/>
      <c r="AT5" s="10"/>
      <c r="AU5" s="10"/>
      <c r="AV5" s="10"/>
      <c r="AW5" s="10"/>
    </row>
    <row r="6" spans="1:49" ht="30" customHeight="1" x14ac:dyDescent="0.2">
      <c r="A6" s="16"/>
      <c r="B6" s="46" t="s">
        <v>43</v>
      </c>
      <c r="C6" s="26"/>
      <c r="D6" s="27">
        <v>6611250</v>
      </c>
      <c r="E6" s="27">
        <v>10980141</v>
      </c>
      <c r="F6" s="27">
        <v>752839</v>
      </c>
      <c r="G6" s="27">
        <v>0</v>
      </c>
      <c r="H6" s="27">
        <v>0</v>
      </c>
      <c r="I6" s="27">
        <f>SUM(F6:H6)</f>
        <v>752839</v>
      </c>
      <c r="J6" s="452"/>
      <c r="K6" s="453"/>
      <c r="L6" s="454"/>
      <c r="M6" s="86"/>
      <c r="N6" s="87">
        <v>3769509</v>
      </c>
      <c r="O6" s="88"/>
      <c r="P6" s="89"/>
      <c r="Q6" s="87">
        <v>23691</v>
      </c>
      <c r="R6" s="88"/>
      <c r="S6" s="89"/>
      <c r="T6" s="87">
        <v>691891</v>
      </c>
      <c r="U6" s="88"/>
      <c r="V6" s="142"/>
      <c r="W6" s="142">
        <v>42720</v>
      </c>
      <c r="X6" s="142"/>
      <c r="Y6" s="89"/>
      <c r="Z6" s="87">
        <v>412994</v>
      </c>
      <c r="AA6" s="88"/>
      <c r="AB6" s="89"/>
      <c r="AC6" s="87">
        <f>SUM(I6:Z6)</f>
        <v>5693644</v>
      </c>
      <c r="AD6" s="90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9" ht="30" customHeight="1" x14ac:dyDescent="0.2">
      <c r="A7" s="16"/>
      <c r="B7" s="47" t="s">
        <v>44</v>
      </c>
      <c r="C7" s="26"/>
      <c r="D7" s="27">
        <v>56713850</v>
      </c>
      <c r="E7" s="27">
        <v>117971859</v>
      </c>
      <c r="F7" s="27">
        <v>72945431</v>
      </c>
      <c r="G7" s="27">
        <v>0</v>
      </c>
      <c r="H7" s="27">
        <v>0</v>
      </c>
      <c r="I7" s="27">
        <f t="shared" ref="I7:I17" si="1">SUM(F7:H7)</f>
        <v>72945431</v>
      </c>
      <c r="J7" s="452"/>
      <c r="K7" s="453"/>
      <c r="L7" s="454"/>
      <c r="M7" s="86"/>
      <c r="N7" s="87">
        <v>2614714</v>
      </c>
      <c r="O7" s="88"/>
      <c r="P7" s="89"/>
      <c r="Q7" s="87">
        <v>6200</v>
      </c>
      <c r="R7" s="88"/>
      <c r="S7" s="89"/>
      <c r="T7" s="87">
        <v>584266</v>
      </c>
      <c r="U7" s="88"/>
      <c r="V7" s="142"/>
      <c r="W7" s="142">
        <v>44603</v>
      </c>
      <c r="X7" s="142"/>
      <c r="Y7" s="89"/>
      <c r="Z7" s="87">
        <v>293683</v>
      </c>
      <c r="AA7" s="88"/>
      <c r="AB7" s="89"/>
      <c r="AC7" s="87">
        <f t="shared" ref="AC7:AC17" si="2">SUM(I7:Z7)</f>
        <v>76488897</v>
      </c>
      <c r="AD7" s="90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9" ht="30" customHeight="1" x14ac:dyDescent="0.2">
      <c r="A8" s="16"/>
      <c r="B8" s="47" t="s">
        <v>17</v>
      </c>
      <c r="C8" s="26"/>
      <c r="D8" s="27">
        <v>48332290</v>
      </c>
      <c r="E8" s="27">
        <v>127512001</v>
      </c>
      <c r="F8" s="27">
        <v>163181128</v>
      </c>
      <c r="G8" s="27">
        <v>0</v>
      </c>
      <c r="H8" s="27">
        <v>0</v>
      </c>
      <c r="I8" s="27">
        <f t="shared" si="1"/>
        <v>163181128</v>
      </c>
      <c r="J8" s="452"/>
      <c r="K8" s="453"/>
      <c r="L8" s="454"/>
      <c r="M8" s="86"/>
      <c r="N8" s="87">
        <v>1754383</v>
      </c>
      <c r="O8" s="88"/>
      <c r="P8" s="89"/>
      <c r="Q8" s="87">
        <v>17467</v>
      </c>
      <c r="R8" s="88"/>
      <c r="S8" s="89"/>
      <c r="T8" s="87">
        <v>1158585</v>
      </c>
      <c r="U8" s="88"/>
      <c r="V8" s="142"/>
      <c r="W8" s="142">
        <v>40340</v>
      </c>
      <c r="X8" s="142"/>
      <c r="Y8" s="89"/>
      <c r="Z8" s="87">
        <v>200814</v>
      </c>
      <c r="AA8" s="88"/>
      <c r="AB8" s="89"/>
      <c r="AC8" s="87">
        <f t="shared" si="2"/>
        <v>166352717</v>
      </c>
      <c r="AD8" s="90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9" ht="30" customHeight="1" x14ac:dyDescent="0.2">
      <c r="A9" s="16"/>
      <c r="B9" s="47" t="s">
        <v>16</v>
      </c>
      <c r="C9" s="26"/>
      <c r="D9" s="27">
        <v>23711920</v>
      </c>
      <c r="E9" s="27">
        <v>78981920</v>
      </c>
      <c r="F9" s="27">
        <v>134313633</v>
      </c>
      <c r="G9" s="27">
        <v>0</v>
      </c>
      <c r="H9" s="27">
        <v>0</v>
      </c>
      <c r="I9" s="27">
        <f t="shared" si="1"/>
        <v>134313633</v>
      </c>
      <c r="J9" s="452"/>
      <c r="K9" s="453"/>
      <c r="L9" s="454"/>
      <c r="M9" s="86"/>
      <c r="N9" s="87">
        <v>1626465</v>
      </c>
      <c r="O9" s="88"/>
      <c r="P9" s="89"/>
      <c r="Q9" s="87">
        <v>28332</v>
      </c>
      <c r="R9" s="88"/>
      <c r="S9" s="89"/>
      <c r="T9" s="87">
        <v>451236</v>
      </c>
      <c r="U9" s="88"/>
      <c r="V9" s="142"/>
      <c r="W9" s="142">
        <v>35866</v>
      </c>
      <c r="X9" s="142"/>
      <c r="Y9" s="89"/>
      <c r="Z9" s="87">
        <v>39528</v>
      </c>
      <c r="AA9" s="88"/>
      <c r="AB9" s="89"/>
      <c r="AC9" s="87">
        <f t="shared" si="2"/>
        <v>136495060</v>
      </c>
      <c r="AD9" s="90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1:49" ht="30" customHeight="1" x14ac:dyDescent="0.2">
      <c r="A10" s="16"/>
      <c r="B10" s="47" t="s">
        <v>15</v>
      </c>
      <c r="C10" s="26"/>
      <c r="D10" s="27">
        <v>12280800</v>
      </c>
      <c r="E10" s="27">
        <v>50007025</v>
      </c>
      <c r="F10" s="27">
        <v>98981668</v>
      </c>
      <c r="G10" s="27">
        <v>0</v>
      </c>
      <c r="H10" s="27">
        <v>0</v>
      </c>
      <c r="I10" s="27">
        <f t="shared" si="1"/>
        <v>98981668</v>
      </c>
      <c r="J10" s="452"/>
      <c r="K10" s="453"/>
      <c r="L10" s="454"/>
      <c r="M10" s="86"/>
      <c r="N10" s="87">
        <v>666587</v>
      </c>
      <c r="O10" s="88"/>
      <c r="P10" s="89"/>
      <c r="Q10" s="87">
        <v>5939</v>
      </c>
      <c r="R10" s="88"/>
      <c r="S10" s="89"/>
      <c r="T10" s="87">
        <v>296594</v>
      </c>
      <c r="U10" s="88"/>
      <c r="V10" s="142"/>
      <c r="W10" s="142">
        <v>25807</v>
      </c>
      <c r="X10" s="142"/>
      <c r="Y10" s="89"/>
      <c r="Z10" s="87">
        <v>79481</v>
      </c>
      <c r="AA10" s="88"/>
      <c r="AB10" s="89"/>
      <c r="AC10" s="87">
        <f t="shared" si="2"/>
        <v>100056076</v>
      </c>
      <c r="AD10" s="90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9" ht="30" customHeight="1" x14ac:dyDescent="0.2">
      <c r="A11" s="16"/>
      <c r="B11" s="47" t="s">
        <v>14</v>
      </c>
      <c r="C11" s="26"/>
      <c r="D11" s="27">
        <v>6829260</v>
      </c>
      <c r="E11" s="27">
        <v>31170065</v>
      </c>
      <c r="F11" s="27">
        <v>72849915</v>
      </c>
      <c r="G11" s="27">
        <v>0</v>
      </c>
      <c r="H11" s="27">
        <v>0</v>
      </c>
      <c r="I11" s="27">
        <f t="shared" si="1"/>
        <v>72849915</v>
      </c>
      <c r="J11" s="452"/>
      <c r="K11" s="453"/>
      <c r="L11" s="454"/>
      <c r="M11" s="86"/>
      <c r="N11" s="87">
        <v>1087857</v>
      </c>
      <c r="O11" s="88"/>
      <c r="P11" s="89"/>
      <c r="Q11" s="87">
        <v>14772</v>
      </c>
      <c r="R11" s="88"/>
      <c r="S11" s="89"/>
      <c r="T11" s="87">
        <v>297330</v>
      </c>
      <c r="U11" s="88"/>
      <c r="V11" s="142"/>
      <c r="W11" s="142">
        <v>20480</v>
      </c>
      <c r="X11" s="142"/>
      <c r="Y11" s="89"/>
      <c r="Z11" s="87">
        <v>24217</v>
      </c>
      <c r="AA11" s="88"/>
      <c r="AB11" s="89"/>
      <c r="AC11" s="87">
        <f t="shared" si="2"/>
        <v>74294571</v>
      </c>
      <c r="AD11" s="90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49" ht="30" customHeight="1" x14ac:dyDescent="0.2">
      <c r="A12" s="16"/>
      <c r="B12" s="47" t="s">
        <v>13</v>
      </c>
      <c r="C12" s="31"/>
      <c r="D12" s="27">
        <v>2256930</v>
      </c>
      <c r="E12" s="27">
        <v>11098493</v>
      </c>
      <c r="F12" s="27">
        <v>32371221</v>
      </c>
      <c r="G12" s="27">
        <v>0</v>
      </c>
      <c r="H12" s="27">
        <v>0</v>
      </c>
      <c r="I12" s="27">
        <f t="shared" si="1"/>
        <v>32371221</v>
      </c>
      <c r="J12" s="452"/>
      <c r="K12" s="453"/>
      <c r="L12" s="454"/>
      <c r="M12" s="86"/>
      <c r="N12" s="91">
        <v>542016</v>
      </c>
      <c r="O12" s="88"/>
      <c r="P12" s="89"/>
      <c r="Q12" s="91">
        <v>0</v>
      </c>
      <c r="R12" s="88"/>
      <c r="S12" s="89"/>
      <c r="T12" s="91">
        <v>433000</v>
      </c>
      <c r="U12" s="88"/>
      <c r="V12" s="142"/>
      <c r="W12" s="142">
        <v>32635</v>
      </c>
      <c r="X12" s="142"/>
      <c r="Y12" s="89"/>
      <c r="Z12" s="91">
        <v>25980</v>
      </c>
      <c r="AA12" s="88"/>
      <c r="AB12" s="89"/>
      <c r="AC12" s="87">
        <f t="shared" si="2"/>
        <v>33404852</v>
      </c>
      <c r="AD12" s="90"/>
      <c r="AG12" s="1"/>
      <c r="AJ12" s="1"/>
      <c r="AM12" s="1"/>
      <c r="AP12" s="1"/>
    </row>
    <row r="13" spans="1:49" ht="30" customHeight="1" x14ac:dyDescent="0.2">
      <c r="A13" s="16"/>
      <c r="B13" s="47" t="s">
        <v>12</v>
      </c>
      <c r="C13" s="31"/>
      <c r="D13" s="27">
        <v>1896160</v>
      </c>
      <c r="E13" s="27">
        <v>9436543</v>
      </c>
      <c r="F13" s="27">
        <v>36624934</v>
      </c>
      <c r="G13" s="27">
        <v>0</v>
      </c>
      <c r="H13" s="27">
        <v>0</v>
      </c>
      <c r="I13" s="27">
        <f t="shared" si="1"/>
        <v>36624934</v>
      </c>
      <c r="J13" s="452"/>
      <c r="K13" s="453"/>
      <c r="L13" s="454"/>
      <c r="M13" s="86"/>
      <c r="N13" s="91">
        <v>1227927</v>
      </c>
      <c r="O13" s="88"/>
      <c r="P13" s="89"/>
      <c r="Q13" s="91">
        <v>9772</v>
      </c>
      <c r="R13" s="88"/>
      <c r="S13" s="89"/>
      <c r="T13" s="91">
        <v>665302</v>
      </c>
      <c r="U13" s="88"/>
      <c r="V13" s="142"/>
      <c r="W13" s="142">
        <v>28876</v>
      </c>
      <c r="X13" s="142"/>
      <c r="Y13" s="89"/>
      <c r="Z13" s="91">
        <v>28125</v>
      </c>
      <c r="AA13" s="88"/>
      <c r="AB13" s="89"/>
      <c r="AC13" s="87">
        <f t="shared" si="2"/>
        <v>38584936</v>
      </c>
      <c r="AD13" s="90"/>
      <c r="AH13" s="3"/>
      <c r="AI13" s="3"/>
      <c r="AK13" s="3"/>
      <c r="AL13" s="3"/>
      <c r="AN13" s="3"/>
      <c r="AO13" s="3"/>
    </row>
    <row r="14" spans="1:49" ht="30" customHeight="1" x14ac:dyDescent="0.2">
      <c r="A14" s="16"/>
      <c r="B14" s="47" t="s">
        <v>328</v>
      </c>
      <c r="C14" s="31"/>
      <c r="D14" s="27">
        <v>1816770</v>
      </c>
      <c r="E14" s="27">
        <v>9857193</v>
      </c>
      <c r="F14" s="27">
        <v>58805992</v>
      </c>
      <c r="G14" s="27">
        <v>0</v>
      </c>
      <c r="H14" s="27">
        <v>0</v>
      </c>
      <c r="I14" s="27">
        <f t="shared" ref="I14:I16" si="3">SUM(F14:H14)</f>
        <v>58805992</v>
      </c>
      <c r="J14" s="452"/>
      <c r="K14" s="453"/>
      <c r="L14" s="454"/>
      <c r="M14" s="86"/>
      <c r="N14" s="91">
        <v>1805053</v>
      </c>
      <c r="O14" s="88"/>
      <c r="P14" s="89"/>
      <c r="Q14" s="91">
        <v>29697</v>
      </c>
      <c r="R14" s="88"/>
      <c r="S14" s="89"/>
      <c r="T14" s="91">
        <v>1082564</v>
      </c>
      <c r="U14" s="88"/>
      <c r="V14" s="142"/>
      <c r="W14" s="142">
        <v>222263</v>
      </c>
      <c r="X14" s="142"/>
      <c r="Y14" s="89"/>
      <c r="Z14" s="91">
        <v>39771</v>
      </c>
      <c r="AA14" s="88"/>
      <c r="AB14" s="89"/>
      <c r="AC14" s="87">
        <f t="shared" ref="AC14:AC16" si="4">SUM(I14:Z14)</f>
        <v>61985340</v>
      </c>
      <c r="AD14" s="90"/>
      <c r="AH14" s="3"/>
      <c r="AI14" s="3"/>
      <c r="AK14" s="3"/>
      <c r="AL14" s="3"/>
      <c r="AN14" s="3"/>
      <c r="AO14" s="3"/>
    </row>
    <row r="15" spans="1:49" ht="30" customHeight="1" x14ac:dyDescent="0.2">
      <c r="A15" s="16"/>
      <c r="B15" s="47" t="s">
        <v>327</v>
      </c>
      <c r="C15" s="31"/>
      <c r="D15" s="27">
        <v>120670</v>
      </c>
      <c r="E15" s="27">
        <v>2616649</v>
      </c>
      <c r="F15" s="27">
        <v>35150945</v>
      </c>
      <c r="G15" s="27">
        <v>450</v>
      </c>
      <c r="H15" s="27">
        <v>0</v>
      </c>
      <c r="I15" s="27">
        <f t="shared" si="3"/>
        <v>35151395</v>
      </c>
      <c r="J15" s="452"/>
      <c r="K15" s="453"/>
      <c r="L15" s="454"/>
      <c r="M15" s="86"/>
      <c r="N15" s="91">
        <v>443317</v>
      </c>
      <c r="O15" s="88"/>
      <c r="P15" s="89"/>
      <c r="Q15" s="91">
        <v>25639</v>
      </c>
      <c r="R15" s="88"/>
      <c r="S15" s="89"/>
      <c r="T15" s="91">
        <v>1984077</v>
      </c>
      <c r="U15" s="88"/>
      <c r="V15" s="142"/>
      <c r="W15" s="142">
        <v>83533</v>
      </c>
      <c r="X15" s="142"/>
      <c r="Y15" s="89"/>
      <c r="Z15" s="91">
        <v>15203</v>
      </c>
      <c r="AA15" s="88"/>
      <c r="AB15" s="89"/>
      <c r="AC15" s="87">
        <f t="shared" si="4"/>
        <v>37703164</v>
      </c>
      <c r="AD15" s="90"/>
      <c r="AH15" s="3"/>
      <c r="AI15" s="3"/>
      <c r="AK15" s="3"/>
      <c r="AL15" s="3"/>
      <c r="AN15" s="3"/>
      <c r="AO15" s="3"/>
    </row>
    <row r="16" spans="1:49" ht="30" customHeight="1" x14ac:dyDescent="0.2">
      <c r="A16" s="16"/>
      <c r="B16" s="8" t="s">
        <v>329</v>
      </c>
      <c r="C16" s="31"/>
      <c r="D16" s="27">
        <v>0</v>
      </c>
      <c r="E16" s="27">
        <v>405092</v>
      </c>
      <c r="F16" s="27">
        <v>13078510</v>
      </c>
      <c r="G16" s="27">
        <v>0</v>
      </c>
      <c r="H16" s="27">
        <v>0</v>
      </c>
      <c r="I16" s="27">
        <f t="shared" si="3"/>
        <v>13078510</v>
      </c>
      <c r="J16" s="452"/>
      <c r="K16" s="453"/>
      <c r="L16" s="454"/>
      <c r="M16" s="86"/>
      <c r="N16" s="91">
        <v>81771</v>
      </c>
      <c r="O16" s="88"/>
      <c r="P16" s="89"/>
      <c r="Q16" s="91">
        <v>0</v>
      </c>
      <c r="R16" s="88"/>
      <c r="S16" s="89"/>
      <c r="T16" s="91">
        <v>311889</v>
      </c>
      <c r="U16" s="88"/>
      <c r="V16" s="142"/>
      <c r="W16" s="142">
        <v>125934</v>
      </c>
      <c r="X16" s="142"/>
      <c r="Y16" s="89"/>
      <c r="Z16" s="91">
        <v>709</v>
      </c>
      <c r="AA16" s="88"/>
      <c r="AB16" s="89"/>
      <c r="AC16" s="87">
        <f t="shared" si="4"/>
        <v>13598813</v>
      </c>
      <c r="AD16" s="90"/>
      <c r="AH16" s="3"/>
      <c r="AI16" s="3"/>
      <c r="AK16" s="3"/>
      <c r="AL16" s="3"/>
      <c r="AN16" s="3"/>
      <c r="AO16" s="3"/>
    </row>
    <row r="17" spans="1:42" ht="30" customHeight="1" x14ac:dyDescent="0.2">
      <c r="A17" s="20"/>
      <c r="B17" s="49" t="s">
        <v>326</v>
      </c>
      <c r="C17" s="42"/>
      <c r="D17" s="43">
        <v>0</v>
      </c>
      <c r="E17" s="43">
        <v>52790</v>
      </c>
      <c r="F17" s="43">
        <v>3051431</v>
      </c>
      <c r="G17" s="43">
        <v>0</v>
      </c>
      <c r="H17" s="43">
        <v>0</v>
      </c>
      <c r="I17" s="43">
        <f t="shared" si="1"/>
        <v>3051431</v>
      </c>
      <c r="J17" s="455"/>
      <c r="K17" s="456"/>
      <c r="L17" s="457"/>
      <c r="M17" s="103"/>
      <c r="N17" s="104">
        <v>0</v>
      </c>
      <c r="O17" s="105"/>
      <c r="P17" s="106"/>
      <c r="Q17" s="104">
        <v>0</v>
      </c>
      <c r="R17" s="105"/>
      <c r="S17" s="106"/>
      <c r="T17" s="104">
        <v>26780</v>
      </c>
      <c r="U17" s="105"/>
      <c r="V17" s="144"/>
      <c r="W17" s="144">
        <v>3484</v>
      </c>
      <c r="X17" s="144"/>
      <c r="Y17" s="106"/>
      <c r="Z17" s="104">
        <v>5691</v>
      </c>
      <c r="AA17" s="105"/>
      <c r="AB17" s="106"/>
      <c r="AC17" s="354">
        <f t="shared" si="2"/>
        <v>3087386</v>
      </c>
      <c r="AD17" s="107"/>
      <c r="AG17" s="1"/>
      <c r="AJ17" s="8"/>
      <c r="AM17" s="8"/>
      <c r="AN17" s="8"/>
      <c r="AO17" s="8"/>
      <c r="AP17" s="8"/>
    </row>
    <row r="18" spans="1:42" ht="30" customHeight="1" x14ac:dyDescent="0.2">
      <c r="A18" s="50"/>
      <c r="B18" s="50"/>
      <c r="C18" s="50"/>
      <c r="D18" s="93"/>
      <c r="E18" s="94"/>
      <c r="F18" s="93"/>
      <c r="G18" s="93"/>
      <c r="H18" s="93"/>
      <c r="I18" s="94"/>
      <c r="J18" s="95"/>
      <c r="K18" s="95"/>
      <c r="L18" s="95"/>
      <c r="M18" s="95"/>
      <c r="N18" s="96"/>
      <c r="O18" s="73"/>
      <c r="P18" s="73"/>
      <c r="Q18" s="74"/>
      <c r="R18" s="73"/>
      <c r="S18" s="73"/>
      <c r="T18" s="74"/>
      <c r="U18" s="73"/>
      <c r="V18" s="73"/>
      <c r="W18" s="73"/>
      <c r="X18" s="73"/>
      <c r="Y18" s="73"/>
      <c r="Z18" s="74"/>
      <c r="AA18" s="73"/>
      <c r="AB18" s="73"/>
      <c r="AC18" s="73"/>
      <c r="AD18" s="73"/>
      <c r="AG18" s="11"/>
      <c r="AJ18" s="11"/>
      <c r="AM18" s="12"/>
      <c r="AP18" s="11"/>
    </row>
    <row r="19" spans="1:42" ht="30" customHeight="1" x14ac:dyDescent="0.2">
      <c r="A19" s="77"/>
      <c r="B19" s="48" t="s">
        <v>161</v>
      </c>
      <c r="C19" s="2"/>
      <c r="D19" s="97">
        <f t="shared" ref="D19:I19" si="5">SUM(D6:D8)</f>
        <v>111657390</v>
      </c>
      <c r="E19" s="97">
        <f t="shared" si="5"/>
        <v>256464001</v>
      </c>
      <c r="F19" s="97">
        <f t="shared" si="5"/>
        <v>236879398</v>
      </c>
      <c r="G19" s="97">
        <f t="shared" si="5"/>
        <v>0</v>
      </c>
      <c r="H19" s="97">
        <f t="shared" si="5"/>
        <v>0</v>
      </c>
      <c r="I19" s="97">
        <f t="shared" si="5"/>
        <v>236879398</v>
      </c>
      <c r="J19" s="458"/>
      <c r="K19" s="459"/>
      <c r="L19" s="460"/>
      <c r="M19" s="98"/>
      <c r="N19" s="99">
        <f>SUM(N6:N8)</f>
        <v>8138606</v>
      </c>
      <c r="O19" s="100"/>
      <c r="P19" s="101"/>
      <c r="Q19" s="99">
        <f>SUM(Q6:Q8)</f>
        <v>47358</v>
      </c>
      <c r="R19" s="100"/>
      <c r="S19" s="101"/>
      <c r="T19" s="99">
        <f>SUM(T6:T8)</f>
        <v>2434742</v>
      </c>
      <c r="U19" s="100"/>
      <c r="V19" s="143"/>
      <c r="W19" s="99">
        <f>SUM(W6:W8)</f>
        <v>127663</v>
      </c>
      <c r="X19" s="143"/>
      <c r="Y19" s="101"/>
      <c r="Z19" s="99">
        <f>SUM(Z6:Z8)</f>
        <v>907491</v>
      </c>
      <c r="AA19" s="100"/>
      <c r="AB19" s="101"/>
      <c r="AC19" s="99">
        <f>SUM(AC6:AC8)</f>
        <v>248535258</v>
      </c>
      <c r="AD19" s="102"/>
    </row>
    <row r="20" spans="1:42" ht="30" customHeight="1" x14ac:dyDescent="0.2">
      <c r="A20" s="16"/>
      <c r="B20" s="47" t="s">
        <v>162</v>
      </c>
      <c r="C20" s="31"/>
      <c r="D20" s="27">
        <f t="shared" ref="D20:I20" si="6">SUM(D9:D12)</f>
        <v>45078910</v>
      </c>
      <c r="E20" s="27">
        <f t="shared" si="6"/>
        <v>171257503</v>
      </c>
      <c r="F20" s="27">
        <f t="shared" si="6"/>
        <v>338516437</v>
      </c>
      <c r="G20" s="27">
        <f t="shared" si="6"/>
        <v>0</v>
      </c>
      <c r="H20" s="27">
        <f t="shared" si="6"/>
        <v>0</v>
      </c>
      <c r="I20" s="27">
        <f t="shared" si="6"/>
        <v>338516437</v>
      </c>
      <c r="J20" s="452"/>
      <c r="K20" s="453"/>
      <c r="L20" s="454"/>
      <c r="M20" s="86"/>
      <c r="N20" s="91">
        <f>SUM(N9:N12)</f>
        <v>3922925</v>
      </c>
      <c r="O20" s="88"/>
      <c r="P20" s="89"/>
      <c r="Q20" s="91">
        <f>SUM(Q9:Q12)</f>
        <v>49043</v>
      </c>
      <c r="R20" s="88"/>
      <c r="S20" s="89"/>
      <c r="T20" s="91">
        <f>SUM(T9:T12)</f>
        <v>1478160</v>
      </c>
      <c r="U20" s="88"/>
      <c r="V20" s="142"/>
      <c r="W20" s="91">
        <f>SUM(W9:W12)</f>
        <v>114788</v>
      </c>
      <c r="X20" s="142"/>
      <c r="Y20" s="89"/>
      <c r="Z20" s="91">
        <f>SUM(Z9:Z12)</f>
        <v>169206</v>
      </c>
      <c r="AA20" s="88"/>
      <c r="AB20" s="89"/>
      <c r="AC20" s="91">
        <f>SUM(AC9:AC12)</f>
        <v>344250559</v>
      </c>
      <c r="AD20" s="90"/>
    </row>
    <row r="21" spans="1:42" ht="30" customHeight="1" x14ac:dyDescent="0.2">
      <c r="A21" s="16"/>
      <c r="B21" s="47" t="s">
        <v>163</v>
      </c>
      <c r="C21" s="31"/>
      <c r="D21" s="27">
        <f t="shared" ref="D21:I21" si="7">SUM(D13)</f>
        <v>1896160</v>
      </c>
      <c r="E21" s="27">
        <f t="shared" si="7"/>
        <v>9436543</v>
      </c>
      <c r="F21" s="27">
        <f t="shared" si="7"/>
        <v>36624934</v>
      </c>
      <c r="G21" s="27">
        <f t="shared" si="7"/>
        <v>0</v>
      </c>
      <c r="H21" s="27">
        <f t="shared" si="7"/>
        <v>0</v>
      </c>
      <c r="I21" s="27">
        <f t="shared" si="7"/>
        <v>36624934</v>
      </c>
      <c r="J21" s="452"/>
      <c r="K21" s="453"/>
      <c r="L21" s="454"/>
      <c r="M21" s="86"/>
      <c r="N21" s="91">
        <f>SUM(N13)</f>
        <v>1227927</v>
      </c>
      <c r="O21" s="88"/>
      <c r="P21" s="89"/>
      <c r="Q21" s="91">
        <f>SUM(Q13)</f>
        <v>9772</v>
      </c>
      <c r="R21" s="88"/>
      <c r="S21" s="89"/>
      <c r="T21" s="91">
        <f>SUM(T13)</f>
        <v>665302</v>
      </c>
      <c r="U21" s="88"/>
      <c r="V21" s="142"/>
      <c r="W21" s="91">
        <f>SUM(W13)</f>
        <v>28876</v>
      </c>
      <c r="X21" s="142"/>
      <c r="Y21" s="89"/>
      <c r="Z21" s="91">
        <f>SUM(Z13)</f>
        <v>28125</v>
      </c>
      <c r="AA21" s="88"/>
      <c r="AB21" s="89"/>
      <c r="AC21" s="91">
        <f>SUM(AC13)</f>
        <v>38584936</v>
      </c>
      <c r="AD21" s="90"/>
    </row>
    <row r="22" spans="1:42" ht="30" customHeight="1" x14ac:dyDescent="0.2">
      <c r="A22" s="20"/>
      <c r="B22" s="49" t="s">
        <v>164</v>
      </c>
      <c r="C22" s="42"/>
      <c r="D22" s="43">
        <f>SUM(D14:D17)</f>
        <v>1937440</v>
      </c>
      <c r="E22" s="43">
        <f t="shared" ref="E22:I22" si="8">SUM(E14:E17)</f>
        <v>12931724</v>
      </c>
      <c r="F22" s="43">
        <f t="shared" si="8"/>
        <v>110086878</v>
      </c>
      <c r="G22" s="43">
        <f t="shared" si="8"/>
        <v>450</v>
      </c>
      <c r="H22" s="43">
        <f t="shared" si="8"/>
        <v>0</v>
      </c>
      <c r="I22" s="43">
        <f t="shared" si="8"/>
        <v>110087328</v>
      </c>
      <c r="J22" s="455"/>
      <c r="K22" s="456"/>
      <c r="L22" s="457"/>
      <c r="M22" s="103"/>
      <c r="N22" s="104">
        <f>SUM(N14:N17)</f>
        <v>2330141</v>
      </c>
      <c r="O22" s="105"/>
      <c r="P22" s="106"/>
      <c r="Q22" s="104">
        <f>SUM(Q14:Q17)</f>
        <v>55336</v>
      </c>
      <c r="R22" s="105"/>
      <c r="S22" s="106"/>
      <c r="T22" s="104">
        <f>SUM(T14:T17)</f>
        <v>3405310</v>
      </c>
      <c r="U22" s="105"/>
      <c r="V22" s="144"/>
      <c r="W22" s="104">
        <f>SUM(W14:W17)</f>
        <v>435214</v>
      </c>
      <c r="X22" s="144"/>
      <c r="Y22" s="106"/>
      <c r="Z22" s="104">
        <f>SUM(Z14:Z17)</f>
        <v>61374</v>
      </c>
      <c r="AA22" s="105"/>
      <c r="AB22" s="106"/>
      <c r="AC22" s="104">
        <f>SUM(AC14:AC17)</f>
        <v>116374703</v>
      </c>
      <c r="AD22" s="107"/>
    </row>
    <row r="23" spans="1:42" ht="20.149999999999999" customHeight="1" x14ac:dyDescent="0.2"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>
        <f>SUM(AD19:AD22)</f>
        <v>0</v>
      </c>
    </row>
  </sheetData>
  <mergeCells count="21">
    <mergeCell ref="A3:C4"/>
    <mergeCell ref="D3:E3"/>
    <mergeCell ref="T2:AD2"/>
    <mergeCell ref="F3:AD3"/>
    <mergeCell ref="J6:L6"/>
    <mergeCell ref="J5:L5"/>
    <mergeCell ref="J7:L7"/>
    <mergeCell ref="J8:L8"/>
    <mergeCell ref="J9:L9"/>
    <mergeCell ref="J10:L10"/>
    <mergeCell ref="J11:L11"/>
    <mergeCell ref="J12:L12"/>
    <mergeCell ref="J22:L22"/>
    <mergeCell ref="J19:L19"/>
    <mergeCell ref="J20:L20"/>
    <mergeCell ref="J21:L21"/>
    <mergeCell ref="J17:L17"/>
    <mergeCell ref="J14:L14"/>
    <mergeCell ref="J15:L15"/>
    <mergeCell ref="J16:L16"/>
    <mergeCell ref="J13:L13"/>
  </mergeCells>
  <phoneticPr fontId="2"/>
  <pageMargins left="0.39370078740157483" right="0.19685039370078741" top="0.78740157480314965" bottom="0.19685039370078741" header="0.51181102362204722" footer="0.39370078740157483"/>
  <pageSetup paperSize="9" scale="74" firstPageNumber="23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AL40"/>
  <sheetViews>
    <sheetView showGridLines="0" view="pageBreakPreview" topLeftCell="A20" zoomScaleNormal="75" zoomScaleSheetLayoutView="100" workbookViewId="0">
      <selection activeCell="S34" sqref="S34"/>
    </sheetView>
  </sheetViews>
  <sheetFormatPr defaultColWidth="10.6328125" defaultRowHeight="20.149999999999999" customHeight="1" x14ac:dyDescent="0.2"/>
  <cols>
    <col min="1" max="1" width="0.6328125" style="1" customWidth="1"/>
    <col min="2" max="2" width="18.26953125" style="1" customWidth="1"/>
    <col min="3" max="3" width="0.36328125" style="1" customWidth="1"/>
    <col min="4" max="4" width="12.6328125" style="1" customWidth="1"/>
    <col min="5" max="5" width="7" style="1" customWidth="1"/>
    <col min="6" max="10" width="8.36328125" style="1" customWidth="1"/>
    <col min="11" max="11" width="11.6328125" customWidth="1"/>
    <col min="12" max="12" width="10.36328125" style="1" customWidth="1"/>
    <col min="13" max="13" width="7.36328125" style="1" customWidth="1"/>
    <col min="14" max="14" width="10.90625" style="1" customWidth="1"/>
    <col min="15" max="15" width="10.6328125" style="1" customWidth="1"/>
    <col min="16" max="16" width="6.453125" style="21" bestFit="1" customWidth="1"/>
    <col min="17" max="17" width="10.6328125" style="1" customWidth="1"/>
    <col min="18" max="18" width="6.36328125" style="1" customWidth="1"/>
    <col min="19" max="20" width="8.36328125" style="1" customWidth="1"/>
    <col min="21" max="21" width="4.36328125" style="1" customWidth="1"/>
    <col min="22" max="22" width="11.6328125" style="1" customWidth="1"/>
    <col min="23" max="23" width="11" style="1" customWidth="1"/>
    <col min="24" max="24" width="13" style="1" customWidth="1"/>
    <col min="25" max="25" width="6.26953125" style="1" customWidth="1"/>
    <col min="26" max="27" width="10.6328125" style="1" customWidth="1"/>
    <col min="28" max="28" width="10.6328125" style="3" customWidth="1"/>
    <col min="29" max="30" width="10.6328125" style="1" customWidth="1"/>
    <col min="31" max="31" width="10.6328125" style="3" customWidth="1"/>
    <col min="32" max="16384" width="10.6328125" style="1"/>
  </cols>
  <sheetData>
    <row r="1" spans="1:38" ht="20.149999999999999" customHeight="1" x14ac:dyDescent="0.2">
      <c r="A1" s="54" t="s">
        <v>456</v>
      </c>
      <c r="B1" s="189"/>
      <c r="C1" s="54"/>
      <c r="E1" s="10"/>
      <c r="F1" s="10"/>
      <c r="K1" s="1"/>
    </row>
    <row r="2" spans="1:38" ht="20.149999999999999" customHeight="1" x14ac:dyDescent="0.2">
      <c r="B2" s="8"/>
      <c r="C2" s="8"/>
      <c r="D2" s="8"/>
      <c r="E2" s="8"/>
      <c r="F2" s="8"/>
      <c r="G2" s="8"/>
      <c r="H2" s="8"/>
      <c r="I2" s="8"/>
      <c r="J2" s="8"/>
      <c r="K2" s="1"/>
      <c r="L2" s="8"/>
      <c r="M2" s="8"/>
      <c r="N2" s="8"/>
      <c r="O2" s="8"/>
      <c r="P2" s="22"/>
      <c r="Q2" s="8"/>
      <c r="R2" s="8"/>
      <c r="S2" s="8"/>
      <c r="T2" s="13"/>
      <c r="U2" s="13"/>
      <c r="Y2" s="13" t="str">
        <f>'P22'!Q2</f>
        <v>（令和５年７月１日現在、単位：千円）</v>
      </c>
      <c r="AB2" s="1"/>
      <c r="AE2" s="1"/>
    </row>
    <row r="3" spans="1:38" ht="30" customHeight="1" x14ac:dyDescent="0.2">
      <c r="A3" s="436" t="s">
        <v>173</v>
      </c>
      <c r="B3" s="437"/>
      <c r="C3" s="438"/>
      <c r="D3" s="445" t="s">
        <v>174</v>
      </c>
      <c r="E3" s="445"/>
      <c r="F3" s="445"/>
      <c r="G3" s="445"/>
      <c r="H3" s="445"/>
      <c r="I3" s="445"/>
      <c r="J3" s="445"/>
      <c r="K3" s="445"/>
      <c r="L3" s="421" t="s">
        <v>55</v>
      </c>
      <c r="M3" s="422"/>
      <c r="N3" s="422"/>
      <c r="O3" s="422"/>
      <c r="P3" s="433"/>
      <c r="Q3" s="486"/>
      <c r="R3" s="482" t="s">
        <v>153</v>
      </c>
      <c r="S3" s="482" t="s">
        <v>56</v>
      </c>
      <c r="T3" s="482" t="s">
        <v>65</v>
      </c>
      <c r="U3" s="488" t="s">
        <v>270</v>
      </c>
      <c r="V3" s="492" t="s">
        <v>57</v>
      </c>
      <c r="W3" s="492"/>
      <c r="X3" s="492"/>
      <c r="Y3" s="472" t="s">
        <v>66</v>
      </c>
      <c r="Z3" s="4"/>
      <c r="AA3" s="4"/>
      <c r="AB3" s="4"/>
      <c r="AC3" s="4"/>
      <c r="AD3" s="4"/>
      <c r="AE3" s="4"/>
      <c r="AF3" s="4"/>
    </row>
    <row r="4" spans="1:38" ht="5.15" customHeight="1" x14ac:dyDescent="0.2">
      <c r="A4" s="439"/>
      <c r="B4" s="440"/>
      <c r="C4" s="441"/>
      <c r="D4" s="108"/>
      <c r="E4" s="108"/>
      <c r="F4" s="108"/>
      <c r="G4" s="108"/>
      <c r="H4" s="108"/>
      <c r="I4" s="108"/>
      <c r="J4" s="108"/>
      <c r="K4" s="470" t="s">
        <v>67</v>
      </c>
      <c r="L4" s="448" t="s">
        <v>58</v>
      </c>
      <c r="M4" s="448" t="s">
        <v>59</v>
      </c>
      <c r="N4" s="448" t="s">
        <v>60</v>
      </c>
      <c r="O4" s="448" t="s">
        <v>154</v>
      </c>
      <c r="P4" s="448" t="s">
        <v>301</v>
      </c>
      <c r="Q4" s="470" t="s">
        <v>67</v>
      </c>
      <c r="R4" s="483"/>
      <c r="S4" s="483"/>
      <c r="T4" s="483"/>
      <c r="U4" s="489"/>
      <c r="V4" s="475" t="s">
        <v>10</v>
      </c>
      <c r="W4" s="476"/>
      <c r="X4" s="479" t="s">
        <v>61</v>
      </c>
      <c r="Y4" s="473"/>
      <c r="Z4" s="4"/>
      <c r="AA4" s="4"/>
      <c r="AB4" s="4"/>
      <c r="AC4" s="4"/>
      <c r="AD4" s="4"/>
      <c r="AE4" s="4"/>
      <c r="AF4" s="4"/>
    </row>
    <row r="5" spans="1:38" ht="25" customHeight="1" x14ac:dyDescent="0.2">
      <c r="A5" s="439"/>
      <c r="B5" s="440"/>
      <c r="C5" s="441"/>
      <c r="D5" s="466" t="s">
        <v>68</v>
      </c>
      <c r="E5" s="466" t="s">
        <v>69</v>
      </c>
      <c r="F5" s="466" t="s">
        <v>70</v>
      </c>
      <c r="G5" s="466" t="s">
        <v>71</v>
      </c>
      <c r="H5" s="466" t="s">
        <v>72</v>
      </c>
      <c r="I5" s="466" t="s">
        <v>167</v>
      </c>
      <c r="J5" s="466" t="s">
        <v>62</v>
      </c>
      <c r="K5" s="471"/>
      <c r="L5" s="480"/>
      <c r="M5" s="489"/>
      <c r="N5" s="489"/>
      <c r="O5" s="489"/>
      <c r="P5" s="480"/>
      <c r="Q5" s="471"/>
      <c r="R5" s="484"/>
      <c r="S5" s="484"/>
      <c r="T5" s="483"/>
      <c r="U5" s="490"/>
      <c r="V5" s="477"/>
      <c r="W5" s="478"/>
      <c r="X5" s="480"/>
      <c r="Y5" s="474"/>
      <c r="Z5" s="4"/>
      <c r="AA5" s="4"/>
      <c r="AB5" s="4"/>
      <c r="AC5" s="4"/>
      <c r="AD5" s="4"/>
      <c r="AE5" s="4"/>
      <c r="AF5" s="4"/>
    </row>
    <row r="6" spans="1:38" ht="36.75" customHeight="1" x14ac:dyDescent="0.2">
      <c r="A6" s="442"/>
      <c r="B6" s="443"/>
      <c r="C6" s="444"/>
      <c r="D6" s="467"/>
      <c r="E6" s="468"/>
      <c r="F6" s="468"/>
      <c r="G6" s="468"/>
      <c r="H6" s="468"/>
      <c r="I6" s="469"/>
      <c r="J6" s="468"/>
      <c r="K6" s="449"/>
      <c r="L6" s="481"/>
      <c r="M6" s="493"/>
      <c r="N6" s="493"/>
      <c r="O6" s="493"/>
      <c r="P6" s="481"/>
      <c r="Q6" s="449"/>
      <c r="R6" s="485"/>
      <c r="S6" s="485"/>
      <c r="T6" s="487"/>
      <c r="U6" s="491"/>
      <c r="V6" s="109" t="s">
        <v>63</v>
      </c>
      <c r="W6" s="9" t="s">
        <v>64</v>
      </c>
      <c r="X6" s="481"/>
      <c r="Y6" s="474"/>
      <c r="Z6" s="4"/>
      <c r="AA6" s="4"/>
      <c r="AB6" s="4"/>
      <c r="AC6" s="4"/>
      <c r="AD6" s="4"/>
      <c r="AE6" s="4"/>
      <c r="AF6" s="4"/>
    </row>
    <row r="7" spans="1:38" ht="37.5" customHeight="1" x14ac:dyDescent="0.2">
      <c r="A7" s="55"/>
      <c r="B7" s="21" t="s">
        <v>45</v>
      </c>
      <c r="D7" s="355">
        <f>SUM(D8:D19)</f>
        <v>57753193</v>
      </c>
      <c r="E7" s="356"/>
      <c r="F7" s="355">
        <f t="shared" ref="F7:X7" si="0">SUM(F8:F19)</f>
        <v>622175</v>
      </c>
      <c r="G7" s="355">
        <f t="shared" si="0"/>
        <v>11630</v>
      </c>
      <c r="H7" s="355">
        <f t="shared" si="0"/>
        <v>319338</v>
      </c>
      <c r="I7" s="355">
        <f t="shared" si="0"/>
        <v>28261</v>
      </c>
      <c r="J7" s="355">
        <f t="shared" si="0"/>
        <v>46648</v>
      </c>
      <c r="K7" s="355">
        <f t="shared" si="0"/>
        <v>58781245</v>
      </c>
      <c r="L7" s="355">
        <f t="shared" si="0"/>
        <v>994798</v>
      </c>
      <c r="M7" s="355">
        <f t="shared" si="0"/>
        <v>65235</v>
      </c>
      <c r="N7" s="355">
        <f t="shared" si="0"/>
        <v>1146847</v>
      </c>
      <c r="O7" s="355">
        <f t="shared" si="0"/>
        <v>2162286</v>
      </c>
      <c r="P7" s="355">
        <f t="shared" si="0"/>
        <v>1900</v>
      </c>
      <c r="Q7" s="355">
        <f t="shared" si="0"/>
        <v>4371066</v>
      </c>
      <c r="R7" s="355">
        <f t="shared" si="0"/>
        <v>3676</v>
      </c>
      <c r="S7" s="355">
        <f t="shared" si="0"/>
        <v>44778</v>
      </c>
      <c r="T7" s="355">
        <f t="shared" si="0"/>
        <v>33667</v>
      </c>
      <c r="U7" s="355">
        <f t="shared" si="0"/>
        <v>687</v>
      </c>
      <c r="V7" s="355">
        <f t="shared" si="0"/>
        <v>52466912</v>
      </c>
      <c r="W7" s="355">
        <f t="shared" si="0"/>
        <v>1860459</v>
      </c>
      <c r="X7" s="355">
        <f t="shared" si="0"/>
        <v>54327371</v>
      </c>
      <c r="Y7" s="357">
        <v>8</v>
      </c>
      <c r="Z7" s="10"/>
      <c r="AA7" s="10"/>
      <c r="AB7" s="92"/>
      <c r="AC7" s="92"/>
      <c r="AD7" s="92"/>
      <c r="AE7" s="92"/>
      <c r="AF7" s="10"/>
      <c r="AG7" s="10"/>
      <c r="AH7" s="10"/>
      <c r="AI7" s="10"/>
      <c r="AJ7" s="10"/>
      <c r="AK7" s="10"/>
      <c r="AL7" s="10"/>
    </row>
    <row r="8" spans="1:38" ht="37.5" customHeight="1" x14ac:dyDescent="0.2">
      <c r="A8" s="16"/>
      <c r="B8" s="46" t="s">
        <v>175</v>
      </c>
      <c r="C8" s="26"/>
      <c r="D8" s="184">
        <v>59656</v>
      </c>
      <c r="E8" s="185"/>
      <c r="F8" s="184">
        <v>150482</v>
      </c>
      <c r="G8" s="184">
        <v>1706</v>
      </c>
      <c r="H8" s="184">
        <v>27676</v>
      </c>
      <c r="I8" s="184">
        <v>1709</v>
      </c>
      <c r="J8" s="184">
        <v>16520</v>
      </c>
      <c r="K8" s="186">
        <f>SUM(D8:J8)</f>
        <v>257749</v>
      </c>
      <c r="L8" s="186">
        <v>24289</v>
      </c>
      <c r="M8" s="186">
        <v>178</v>
      </c>
      <c r="N8" s="186">
        <v>28</v>
      </c>
      <c r="O8" s="186">
        <v>5954</v>
      </c>
      <c r="P8" s="184">
        <v>0</v>
      </c>
      <c r="Q8" s="184">
        <f>SUM(L8:P8)</f>
        <v>30449</v>
      </c>
      <c r="R8" s="184">
        <v>23</v>
      </c>
      <c r="S8" s="184">
        <v>2851</v>
      </c>
      <c r="T8" s="184">
        <v>3216</v>
      </c>
      <c r="U8" s="187">
        <v>6</v>
      </c>
      <c r="V8" s="186">
        <v>205163</v>
      </c>
      <c r="W8" s="186">
        <v>16041</v>
      </c>
      <c r="X8" s="187">
        <f>SUM(V8:W8)</f>
        <v>221204</v>
      </c>
      <c r="Y8" s="110">
        <v>7.9</v>
      </c>
      <c r="Z8" s="4"/>
      <c r="AA8" s="4"/>
      <c r="AB8" s="4"/>
      <c r="AC8" s="4"/>
      <c r="AD8" s="4"/>
      <c r="AE8" s="4"/>
    </row>
    <row r="9" spans="1:38" ht="37.5" customHeight="1" x14ac:dyDescent="0.2">
      <c r="A9" s="16"/>
      <c r="B9" s="47" t="s">
        <v>176</v>
      </c>
      <c r="C9" s="26"/>
      <c r="D9" s="184">
        <v>5830320</v>
      </c>
      <c r="E9" s="185"/>
      <c r="F9" s="184">
        <v>104153</v>
      </c>
      <c r="G9" s="184">
        <v>446</v>
      </c>
      <c r="H9" s="184">
        <v>23370</v>
      </c>
      <c r="I9" s="184">
        <v>1784</v>
      </c>
      <c r="J9" s="184">
        <v>11747</v>
      </c>
      <c r="K9" s="186">
        <f t="shared" ref="K9:K19" si="1">SUM(D9:J9)</f>
        <v>5971820</v>
      </c>
      <c r="L9" s="186">
        <v>399768</v>
      </c>
      <c r="M9" s="186">
        <v>3462</v>
      </c>
      <c r="N9" s="186">
        <v>90853</v>
      </c>
      <c r="O9" s="186">
        <v>42580</v>
      </c>
      <c r="P9" s="184">
        <v>28</v>
      </c>
      <c r="Q9" s="184">
        <f t="shared" ref="Q9:Q19" si="2">SUM(L9:P9)</f>
        <v>536691</v>
      </c>
      <c r="R9" s="184">
        <v>2901</v>
      </c>
      <c r="S9" s="184">
        <v>4009</v>
      </c>
      <c r="T9" s="184">
        <v>2785</v>
      </c>
      <c r="U9" s="187">
        <v>364</v>
      </c>
      <c r="V9" s="186">
        <v>5314686</v>
      </c>
      <c r="W9" s="186">
        <v>110384</v>
      </c>
      <c r="X9" s="187">
        <f t="shared" ref="X9:X19" si="3">SUM(V9:W9)</f>
        <v>5425070</v>
      </c>
      <c r="Y9" s="110">
        <v>8</v>
      </c>
      <c r="Z9" s="4"/>
      <c r="AA9" s="4"/>
      <c r="AB9" s="4"/>
      <c r="AC9" s="4"/>
      <c r="AD9" s="4"/>
      <c r="AE9" s="4"/>
    </row>
    <row r="10" spans="1:38" ht="37.5" customHeight="1" x14ac:dyDescent="0.2">
      <c r="A10" s="16"/>
      <c r="B10" s="47" t="s">
        <v>17</v>
      </c>
      <c r="C10" s="26"/>
      <c r="D10" s="184">
        <v>13049813</v>
      </c>
      <c r="E10" s="185"/>
      <c r="F10" s="184">
        <v>69407</v>
      </c>
      <c r="G10" s="184">
        <v>1258</v>
      </c>
      <c r="H10" s="184">
        <v>46344</v>
      </c>
      <c r="I10" s="184">
        <v>1614</v>
      </c>
      <c r="J10" s="184">
        <v>8033</v>
      </c>
      <c r="K10" s="186">
        <f t="shared" si="1"/>
        <v>13176469</v>
      </c>
      <c r="L10" s="186">
        <v>335675</v>
      </c>
      <c r="M10" s="186">
        <v>5622</v>
      </c>
      <c r="N10" s="186">
        <v>561654</v>
      </c>
      <c r="O10" s="186">
        <v>209638</v>
      </c>
      <c r="P10" s="184">
        <v>69</v>
      </c>
      <c r="Q10" s="184">
        <f t="shared" si="2"/>
        <v>1112658</v>
      </c>
      <c r="R10" s="184">
        <v>752</v>
      </c>
      <c r="S10" s="184">
        <v>5422</v>
      </c>
      <c r="T10" s="184">
        <v>3050</v>
      </c>
      <c r="U10" s="187">
        <v>317</v>
      </c>
      <c r="V10" s="186">
        <v>11438114</v>
      </c>
      <c r="W10" s="186">
        <v>616156</v>
      </c>
      <c r="X10" s="187">
        <f t="shared" si="3"/>
        <v>12054270</v>
      </c>
      <c r="Y10" s="110">
        <v>8</v>
      </c>
      <c r="Z10" s="4"/>
      <c r="AA10" s="4"/>
      <c r="AB10" s="4"/>
      <c r="AC10" s="4"/>
      <c r="AD10" s="4"/>
      <c r="AE10" s="4"/>
    </row>
    <row r="11" spans="1:38" ht="37.5" customHeight="1" x14ac:dyDescent="0.2">
      <c r="A11" s="16"/>
      <c r="B11" s="47" t="s">
        <v>16</v>
      </c>
      <c r="C11" s="26"/>
      <c r="D11" s="184">
        <v>10742762</v>
      </c>
      <c r="E11" s="185"/>
      <c r="F11" s="184">
        <v>64869</v>
      </c>
      <c r="G11" s="184">
        <v>2040</v>
      </c>
      <c r="H11" s="184">
        <v>18049</v>
      </c>
      <c r="I11" s="184">
        <v>1435</v>
      </c>
      <c r="J11" s="184">
        <v>1581</v>
      </c>
      <c r="K11" s="186">
        <f t="shared" si="1"/>
        <v>10830736</v>
      </c>
      <c r="L11" s="186">
        <v>117739</v>
      </c>
      <c r="M11" s="186">
        <v>4824</v>
      </c>
      <c r="N11" s="186">
        <v>419837</v>
      </c>
      <c r="O11" s="186">
        <v>310587</v>
      </c>
      <c r="P11" s="184">
        <v>57</v>
      </c>
      <c r="Q11" s="184">
        <f t="shared" si="2"/>
        <v>853044</v>
      </c>
      <c r="R11" s="184">
        <v>0</v>
      </c>
      <c r="S11" s="184">
        <v>5727</v>
      </c>
      <c r="T11" s="184">
        <v>2949</v>
      </c>
      <c r="U11" s="187">
        <v>0</v>
      </c>
      <c r="V11" s="186">
        <v>9145755</v>
      </c>
      <c r="W11" s="186">
        <v>823261</v>
      </c>
      <c r="X11" s="187">
        <f t="shared" si="3"/>
        <v>9969016</v>
      </c>
      <c r="Y11" s="110">
        <v>8</v>
      </c>
      <c r="Z11" s="4"/>
      <c r="AA11" s="4"/>
      <c r="AB11" s="4"/>
      <c r="AC11" s="4"/>
      <c r="AD11" s="4"/>
      <c r="AE11" s="4"/>
    </row>
    <row r="12" spans="1:38" ht="37.5" customHeight="1" x14ac:dyDescent="0.2">
      <c r="A12" s="16"/>
      <c r="B12" s="47" t="s">
        <v>15</v>
      </c>
      <c r="C12" s="26"/>
      <c r="D12" s="184">
        <v>7917310</v>
      </c>
      <c r="E12" s="185"/>
      <c r="F12" s="184">
        <v>26486</v>
      </c>
      <c r="G12" s="184">
        <v>428</v>
      </c>
      <c r="H12" s="184">
        <v>11863</v>
      </c>
      <c r="I12" s="184">
        <v>1032</v>
      </c>
      <c r="J12" s="184">
        <v>3179</v>
      </c>
      <c r="K12" s="186">
        <f t="shared" si="1"/>
        <v>7960298</v>
      </c>
      <c r="L12" s="186">
        <v>57120</v>
      </c>
      <c r="M12" s="186">
        <v>4321</v>
      </c>
      <c r="N12" s="186">
        <v>72548</v>
      </c>
      <c r="O12" s="186">
        <v>290041</v>
      </c>
      <c r="P12" s="184">
        <v>160</v>
      </c>
      <c r="Q12" s="184">
        <f t="shared" si="2"/>
        <v>424190</v>
      </c>
      <c r="R12" s="184">
        <v>0</v>
      </c>
      <c r="S12" s="184">
        <v>3389</v>
      </c>
      <c r="T12" s="184">
        <v>3529</v>
      </c>
      <c r="U12" s="187">
        <v>0</v>
      </c>
      <c r="V12" s="186">
        <v>7250402</v>
      </c>
      <c r="W12" s="186">
        <v>278788</v>
      </c>
      <c r="X12" s="187">
        <f t="shared" si="3"/>
        <v>7529190</v>
      </c>
      <c r="Y12" s="110">
        <v>8</v>
      </c>
      <c r="Z12" s="4"/>
      <c r="AA12" s="4"/>
      <c r="AB12" s="4"/>
      <c r="AC12" s="4"/>
      <c r="AD12" s="4"/>
      <c r="AE12" s="4"/>
    </row>
    <row r="13" spans="1:38" ht="37.5" customHeight="1" x14ac:dyDescent="0.2">
      <c r="A13" s="16"/>
      <c r="B13" s="47" t="s">
        <v>14</v>
      </c>
      <c r="C13" s="31"/>
      <c r="D13" s="184">
        <v>5827315</v>
      </c>
      <c r="E13" s="185"/>
      <c r="F13" s="184">
        <v>43143</v>
      </c>
      <c r="G13" s="184">
        <v>1064</v>
      </c>
      <c r="H13" s="184">
        <v>11893</v>
      </c>
      <c r="I13" s="184">
        <v>819</v>
      </c>
      <c r="J13" s="184">
        <v>969</v>
      </c>
      <c r="K13" s="186">
        <f t="shared" si="1"/>
        <v>5885203</v>
      </c>
      <c r="L13" s="186">
        <v>31764</v>
      </c>
      <c r="M13" s="186">
        <v>5090</v>
      </c>
      <c r="N13" s="186">
        <v>1927</v>
      </c>
      <c r="O13" s="186">
        <v>265048</v>
      </c>
      <c r="P13" s="184">
        <v>52</v>
      </c>
      <c r="Q13" s="184">
        <f t="shared" si="2"/>
        <v>303881</v>
      </c>
      <c r="R13" s="184">
        <v>0</v>
      </c>
      <c r="S13" s="184">
        <v>3236</v>
      </c>
      <c r="T13" s="184">
        <v>3368</v>
      </c>
      <c r="U13" s="187">
        <v>0</v>
      </c>
      <c r="V13" s="186">
        <v>5558889</v>
      </c>
      <c r="W13" s="186">
        <v>15829</v>
      </c>
      <c r="X13" s="187">
        <f t="shared" si="3"/>
        <v>5574718</v>
      </c>
      <c r="Y13" s="110">
        <v>8</v>
      </c>
      <c r="Z13" s="4"/>
      <c r="AA13" s="4"/>
      <c r="AB13" s="4"/>
      <c r="AC13" s="4"/>
      <c r="AD13" s="4"/>
      <c r="AE13" s="4"/>
    </row>
    <row r="14" spans="1:38" ht="37.5" customHeight="1" x14ac:dyDescent="0.2">
      <c r="A14" s="16"/>
      <c r="B14" s="47" t="s">
        <v>13</v>
      </c>
      <c r="C14" s="31"/>
      <c r="D14" s="187">
        <v>2589472</v>
      </c>
      <c r="E14" s="188"/>
      <c r="F14" s="187">
        <v>21676</v>
      </c>
      <c r="G14" s="187">
        <v>0</v>
      </c>
      <c r="H14" s="184">
        <v>17320</v>
      </c>
      <c r="I14" s="184">
        <v>1305</v>
      </c>
      <c r="J14" s="187">
        <v>1039</v>
      </c>
      <c r="K14" s="186">
        <f t="shared" si="1"/>
        <v>2630812</v>
      </c>
      <c r="L14" s="186">
        <v>10500</v>
      </c>
      <c r="M14" s="186">
        <v>3102</v>
      </c>
      <c r="N14" s="186">
        <v>0</v>
      </c>
      <c r="O14" s="186">
        <v>139195</v>
      </c>
      <c r="P14" s="187">
        <v>61</v>
      </c>
      <c r="Q14" s="184">
        <f t="shared" si="2"/>
        <v>152858</v>
      </c>
      <c r="R14" s="187">
        <v>0</v>
      </c>
      <c r="S14" s="187">
        <v>2034</v>
      </c>
      <c r="T14" s="187">
        <v>830</v>
      </c>
      <c r="U14" s="187">
        <v>0</v>
      </c>
      <c r="V14" s="186">
        <v>2475090</v>
      </c>
      <c r="W14" s="186">
        <v>0</v>
      </c>
      <c r="X14" s="187">
        <f t="shared" si="3"/>
        <v>2475090</v>
      </c>
      <c r="Y14" s="110">
        <v>8</v>
      </c>
      <c r="AB14" s="1"/>
      <c r="AE14" s="1"/>
    </row>
    <row r="15" spans="1:38" ht="37.5" customHeight="1" x14ac:dyDescent="0.2">
      <c r="A15" s="16"/>
      <c r="B15" s="47" t="s">
        <v>12</v>
      </c>
      <c r="C15" s="31"/>
      <c r="D15" s="187">
        <v>2929802</v>
      </c>
      <c r="E15" s="188"/>
      <c r="F15" s="187">
        <v>48949</v>
      </c>
      <c r="G15" s="187">
        <v>704</v>
      </c>
      <c r="H15" s="184">
        <v>26612</v>
      </c>
      <c r="I15" s="184">
        <v>1155</v>
      </c>
      <c r="J15" s="187">
        <v>1125</v>
      </c>
      <c r="K15" s="186">
        <f t="shared" si="1"/>
        <v>3008347</v>
      </c>
      <c r="L15" s="186">
        <v>8819</v>
      </c>
      <c r="M15" s="186">
        <v>5381</v>
      </c>
      <c r="N15" s="186">
        <v>0</v>
      </c>
      <c r="O15" s="186">
        <v>182787</v>
      </c>
      <c r="P15" s="187">
        <v>32</v>
      </c>
      <c r="Q15" s="184">
        <f t="shared" si="2"/>
        <v>197019</v>
      </c>
      <c r="R15" s="187">
        <v>0</v>
      </c>
      <c r="S15" s="187">
        <v>2302</v>
      </c>
      <c r="T15" s="187">
        <v>2213</v>
      </c>
      <c r="U15" s="187">
        <v>0</v>
      </c>
      <c r="V15" s="186">
        <v>2806813</v>
      </c>
      <c r="W15" s="186">
        <v>0</v>
      </c>
      <c r="X15" s="187">
        <f t="shared" si="3"/>
        <v>2806813</v>
      </c>
      <c r="Y15" s="110">
        <v>8</v>
      </c>
      <c r="Z15" s="3"/>
      <c r="AA15" s="3"/>
      <c r="AC15" s="3"/>
      <c r="AD15" s="3"/>
    </row>
    <row r="16" spans="1:38" ht="37.5" customHeight="1" x14ac:dyDescent="0.2">
      <c r="A16" s="16"/>
      <c r="B16" s="47" t="s">
        <v>328</v>
      </c>
      <c r="C16" s="31"/>
      <c r="D16" s="187">
        <v>4704297</v>
      </c>
      <c r="E16" s="188"/>
      <c r="F16" s="187">
        <v>72012</v>
      </c>
      <c r="G16" s="187">
        <v>2138</v>
      </c>
      <c r="H16" s="184">
        <v>43303</v>
      </c>
      <c r="I16" s="184">
        <v>8891</v>
      </c>
      <c r="J16" s="187">
        <v>1591</v>
      </c>
      <c r="K16" s="186">
        <f t="shared" ref="K16:K18" si="4">SUM(D16:J16)</f>
        <v>4832232</v>
      </c>
      <c r="L16" s="186">
        <v>8456</v>
      </c>
      <c r="M16" s="186">
        <v>8403</v>
      </c>
      <c r="N16" s="186">
        <v>0</v>
      </c>
      <c r="O16" s="186">
        <v>367482</v>
      </c>
      <c r="P16" s="187">
        <v>0</v>
      </c>
      <c r="Q16" s="184">
        <f t="shared" ref="Q16:Q18" si="5">SUM(L16:P16)</f>
        <v>384341</v>
      </c>
      <c r="R16" s="187">
        <v>0</v>
      </c>
      <c r="S16" s="187">
        <v>7756</v>
      </c>
      <c r="T16" s="187">
        <v>7158</v>
      </c>
      <c r="U16" s="187">
        <v>0</v>
      </c>
      <c r="V16" s="186">
        <v>4432977</v>
      </c>
      <c r="W16" s="186">
        <v>0</v>
      </c>
      <c r="X16" s="187">
        <f t="shared" ref="X16:X18" si="6">SUM(V16:W16)</f>
        <v>4432977</v>
      </c>
      <c r="Y16" s="110">
        <v>8</v>
      </c>
      <c r="Z16" s="3"/>
      <c r="AA16" s="3"/>
      <c r="AC16" s="3"/>
      <c r="AD16" s="3"/>
    </row>
    <row r="17" spans="1:31" ht="37.5" customHeight="1" x14ac:dyDescent="0.2">
      <c r="A17" s="16"/>
      <c r="B17" s="47" t="s">
        <v>327</v>
      </c>
      <c r="C17" s="31"/>
      <c r="D17" s="187">
        <v>2812059</v>
      </c>
      <c r="E17" s="188"/>
      <c r="F17" s="187">
        <v>17728</v>
      </c>
      <c r="G17" s="187">
        <v>1846</v>
      </c>
      <c r="H17" s="184">
        <v>79363</v>
      </c>
      <c r="I17" s="184">
        <v>3341</v>
      </c>
      <c r="J17" s="187">
        <v>608</v>
      </c>
      <c r="K17" s="186">
        <f t="shared" si="4"/>
        <v>2914945</v>
      </c>
      <c r="L17" s="186">
        <v>668</v>
      </c>
      <c r="M17" s="186">
        <v>12481</v>
      </c>
      <c r="N17" s="186">
        <v>0</v>
      </c>
      <c r="O17" s="186">
        <v>238828</v>
      </c>
      <c r="P17" s="187">
        <v>1435</v>
      </c>
      <c r="Q17" s="184">
        <f t="shared" si="5"/>
        <v>253412</v>
      </c>
      <c r="R17" s="187">
        <v>0</v>
      </c>
      <c r="S17" s="187">
        <v>4326</v>
      </c>
      <c r="T17" s="187">
        <v>2434</v>
      </c>
      <c r="U17" s="187">
        <v>0</v>
      </c>
      <c r="V17" s="186">
        <v>2654773</v>
      </c>
      <c r="W17" s="186">
        <v>0</v>
      </c>
      <c r="X17" s="187">
        <f t="shared" si="6"/>
        <v>2654773</v>
      </c>
      <c r="Y17" s="110">
        <v>8</v>
      </c>
      <c r="Z17" s="3"/>
      <c r="AA17" s="3"/>
      <c r="AC17" s="3"/>
      <c r="AD17" s="3"/>
    </row>
    <row r="18" spans="1:31" ht="37.5" customHeight="1" x14ac:dyDescent="0.2">
      <c r="A18" s="16"/>
      <c r="B18" s="8" t="s">
        <v>329</v>
      </c>
      <c r="C18" s="31"/>
      <c r="D18" s="187">
        <v>1046272</v>
      </c>
      <c r="E18" s="188"/>
      <c r="F18" s="187">
        <v>3270</v>
      </c>
      <c r="G18" s="187">
        <v>0</v>
      </c>
      <c r="H18" s="184">
        <v>12475</v>
      </c>
      <c r="I18" s="184">
        <v>5037</v>
      </c>
      <c r="J18" s="187">
        <v>28</v>
      </c>
      <c r="K18" s="186">
        <f t="shared" si="4"/>
        <v>1067082</v>
      </c>
      <c r="L18" s="186">
        <v>0</v>
      </c>
      <c r="M18" s="186">
        <v>10942</v>
      </c>
      <c r="N18" s="186">
        <v>0</v>
      </c>
      <c r="O18" s="186">
        <v>90204</v>
      </c>
      <c r="P18" s="187">
        <v>6</v>
      </c>
      <c r="Q18" s="184">
        <f t="shared" si="5"/>
        <v>101152</v>
      </c>
      <c r="R18" s="187">
        <v>0</v>
      </c>
      <c r="S18" s="187">
        <v>3393</v>
      </c>
      <c r="T18" s="187">
        <v>1320</v>
      </c>
      <c r="U18" s="187">
        <v>0</v>
      </c>
      <c r="V18" s="186">
        <v>961217</v>
      </c>
      <c r="W18" s="186">
        <v>0</v>
      </c>
      <c r="X18" s="187">
        <f t="shared" si="6"/>
        <v>961217</v>
      </c>
      <c r="Y18" s="110">
        <v>8</v>
      </c>
      <c r="Z18" s="3"/>
      <c r="AA18" s="3"/>
      <c r="AC18" s="3"/>
      <c r="AD18" s="3"/>
    </row>
    <row r="19" spans="1:31" ht="37.5" customHeight="1" x14ac:dyDescent="0.2">
      <c r="A19" s="20"/>
      <c r="B19" s="49" t="s">
        <v>326</v>
      </c>
      <c r="C19" s="42"/>
      <c r="D19" s="358">
        <v>244115</v>
      </c>
      <c r="E19" s="359"/>
      <c r="F19" s="358">
        <v>0</v>
      </c>
      <c r="G19" s="358">
        <v>0</v>
      </c>
      <c r="H19" s="360">
        <v>1070</v>
      </c>
      <c r="I19" s="360">
        <v>139</v>
      </c>
      <c r="J19" s="358">
        <v>228</v>
      </c>
      <c r="K19" s="361">
        <f t="shared" si="1"/>
        <v>245552</v>
      </c>
      <c r="L19" s="361">
        <v>0</v>
      </c>
      <c r="M19" s="361">
        <v>1429</v>
      </c>
      <c r="N19" s="361">
        <v>0</v>
      </c>
      <c r="O19" s="361">
        <v>19942</v>
      </c>
      <c r="P19" s="358">
        <v>0</v>
      </c>
      <c r="Q19" s="360">
        <f t="shared" si="2"/>
        <v>21371</v>
      </c>
      <c r="R19" s="358">
        <v>0</v>
      </c>
      <c r="S19" s="358">
        <v>333</v>
      </c>
      <c r="T19" s="358">
        <v>815</v>
      </c>
      <c r="U19" s="358">
        <v>0</v>
      </c>
      <c r="V19" s="361">
        <v>223033</v>
      </c>
      <c r="W19" s="361">
        <v>0</v>
      </c>
      <c r="X19" s="358">
        <f t="shared" si="3"/>
        <v>223033</v>
      </c>
      <c r="Y19" s="171">
        <v>8</v>
      </c>
      <c r="AB19" s="8"/>
      <c r="AC19" s="8"/>
      <c r="AD19" s="8"/>
      <c r="AE19" s="8"/>
    </row>
    <row r="20" spans="1:31" ht="37.5" customHeight="1" x14ac:dyDescent="0.2">
      <c r="B20" s="50"/>
      <c r="D20" s="71"/>
      <c r="E20" s="71"/>
      <c r="F20" s="71"/>
      <c r="G20" s="71"/>
      <c r="H20" s="72"/>
      <c r="I20" s="72"/>
      <c r="J20" s="71"/>
      <c r="K20" s="74"/>
      <c r="L20" s="74"/>
      <c r="M20" s="74"/>
      <c r="N20" s="74"/>
      <c r="O20" s="74"/>
      <c r="P20" s="96"/>
      <c r="Q20" s="73"/>
      <c r="R20" s="74"/>
      <c r="S20" s="74"/>
      <c r="T20" s="73"/>
      <c r="U20" s="71"/>
      <c r="V20" s="74"/>
      <c r="W20" s="74"/>
      <c r="X20" s="112"/>
      <c r="Y20" s="112"/>
      <c r="AB20" s="12"/>
      <c r="AE20" s="11"/>
    </row>
    <row r="21" spans="1:31" ht="37.5" customHeight="1" x14ac:dyDescent="0.2">
      <c r="A21" s="52"/>
      <c r="B21" s="48" t="s">
        <v>161</v>
      </c>
      <c r="C21" s="53"/>
      <c r="D21" s="78">
        <f>SUM(D8:D10)</f>
        <v>18939789</v>
      </c>
      <c r="E21" s="113"/>
      <c r="F21" s="78">
        <f t="shared" ref="F21:X21" si="7">SUM(F8:F10)</f>
        <v>324042</v>
      </c>
      <c r="G21" s="78">
        <f t="shared" si="7"/>
        <v>3410</v>
      </c>
      <c r="H21" s="78">
        <f t="shared" si="7"/>
        <v>97390</v>
      </c>
      <c r="I21" s="78">
        <f t="shared" si="7"/>
        <v>5107</v>
      </c>
      <c r="J21" s="78">
        <f t="shared" si="7"/>
        <v>36300</v>
      </c>
      <c r="K21" s="78">
        <f t="shared" si="7"/>
        <v>19406038</v>
      </c>
      <c r="L21" s="78">
        <f t="shared" si="7"/>
        <v>759732</v>
      </c>
      <c r="M21" s="78">
        <f t="shared" si="7"/>
        <v>9262</v>
      </c>
      <c r="N21" s="78">
        <f t="shared" si="7"/>
        <v>652535</v>
      </c>
      <c r="O21" s="78">
        <f t="shared" si="7"/>
        <v>258172</v>
      </c>
      <c r="P21" s="78">
        <f t="shared" si="7"/>
        <v>97</v>
      </c>
      <c r="Q21" s="78">
        <f t="shared" si="7"/>
        <v>1679798</v>
      </c>
      <c r="R21" s="78">
        <f t="shared" si="7"/>
        <v>3676</v>
      </c>
      <c r="S21" s="78">
        <f t="shared" si="7"/>
        <v>12282</v>
      </c>
      <c r="T21" s="78">
        <f t="shared" si="7"/>
        <v>9051</v>
      </c>
      <c r="U21" s="78">
        <f t="shared" si="7"/>
        <v>687</v>
      </c>
      <c r="V21" s="78">
        <f t="shared" si="7"/>
        <v>16957963</v>
      </c>
      <c r="W21" s="78">
        <f t="shared" si="7"/>
        <v>742581</v>
      </c>
      <c r="X21" s="78">
        <f t="shared" si="7"/>
        <v>17700544</v>
      </c>
      <c r="Y21" s="162">
        <v>8</v>
      </c>
    </row>
    <row r="22" spans="1:31" ht="37.5" customHeight="1" x14ac:dyDescent="0.2">
      <c r="A22" s="16"/>
      <c r="B22" s="47" t="s">
        <v>162</v>
      </c>
      <c r="C22" s="31"/>
      <c r="D22" s="68">
        <f>SUM(D11:D14)</f>
        <v>27076859</v>
      </c>
      <c r="E22" s="111"/>
      <c r="F22" s="68">
        <f t="shared" ref="F22:X22" si="8">SUM(F11:F14)</f>
        <v>156174</v>
      </c>
      <c r="G22" s="68">
        <f t="shared" si="8"/>
        <v>3532</v>
      </c>
      <c r="H22" s="68">
        <f t="shared" si="8"/>
        <v>59125</v>
      </c>
      <c r="I22" s="68">
        <f t="shared" si="8"/>
        <v>4591</v>
      </c>
      <c r="J22" s="68">
        <f t="shared" si="8"/>
        <v>6768</v>
      </c>
      <c r="K22" s="68">
        <f t="shared" si="8"/>
        <v>27307049</v>
      </c>
      <c r="L22" s="68">
        <f t="shared" si="8"/>
        <v>217123</v>
      </c>
      <c r="M22" s="68">
        <f t="shared" si="8"/>
        <v>17337</v>
      </c>
      <c r="N22" s="68">
        <f t="shared" si="8"/>
        <v>494312</v>
      </c>
      <c r="O22" s="68">
        <f t="shared" si="8"/>
        <v>1004871</v>
      </c>
      <c r="P22" s="68">
        <f t="shared" si="8"/>
        <v>330</v>
      </c>
      <c r="Q22" s="68">
        <f t="shared" si="8"/>
        <v>1733973</v>
      </c>
      <c r="R22" s="68">
        <f t="shared" si="8"/>
        <v>0</v>
      </c>
      <c r="S22" s="68">
        <f t="shared" si="8"/>
        <v>14386</v>
      </c>
      <c r="T22" s="68">
        <f t="shared" si="8"/>
        <v>10676</v>
      </c>
      <c r="U22" s="68">
        <f t="shared" si="8"/>
        <v>0</v>
      </c>
      <c r="V22" s="68">
        <f t="shared" si="8"/>
        <v>24430136</v>
      </c>
      <c r="W22" s="68">
        <f t="shared" si="8"/>
        <v>1117878</v>
      </c>
      <c r="X22" s="68">
        <f t="shared" si="8"/>
        <v>25548014</v>
      </c>
      <c r="Y22" s="110">
        <v>8</v>
      </c>
    </row>
    <row r="23" spans="1:31" ht="37.5" customHeight="1" x14ac:dyDescent="0.2">
      <c r="A23" s="55"/>
      <c r="B23" s="47" t="s">
        <v>163</v>
      </c>
      <c r="C23" s="31"/>
      <c r="D23" s="68">
        <f>D15</f>
        <v>2929802</v>
      </c>
      <c r="E23" s="111"/>
      <c r="F23" s="68">
        <f t="shared" ref="F23:X23" si="9">F15</f>
        <v>48949</v>
      </c>
      <c r="G23" s="68">
        <f t="shared" si="9"/>
        <v>704</v>
      </c>
      <c r="H23" s="68">
        <f t="shared" si="9"/>
        <v>26612</v>
      </c>
      <c r="I23" s="68">
        <f t="shared" si="9"/>
        <v>1155</v>
      </c>
      <c r="J23" s="68">
        <f t="shared" si="9"/>
        <v>1125</v>
      </c>
      <c r="K23" s="68">
        <f t="shared" si="9"/>
        <v>3008347</v>
      </c>
      <c r="L23" s="68">
        <f t="shared" si="9"/>
        <v>8819</v>
      </c>
      <c r="M23" s="68">
        <f t="shared" si="9"/>
        <v>5381</v>
      </c>
      <c r="N23" s="68">
        <f t="shared" si="9"/>
        <v>0</v>
      </c>
      <c r="O23" s="68">
        <f t="shared" si="9"/>
        <v>182787</v>
      </c>
      <c r="P23" s="68">
        <f t="shared" si="9"/>
        <v>32</v>
      </c>
      <c r="Q23" s="68">
        <f t="shared" si="9"/>
        <v>197019</v>
      </c>
      <c r="R23" s="68">
        <f t="shared" si="9"/>
        <v>0</v>
      </c>
      <c r="S23" s="68">
        <f t="shared" si="9"/>
        <v>2302</v>
      </c>
      <c r="T23" s="68">
        <f t="shared" si="9"/>
        <v>2213</v>
      </c>
      <c r="U23" s="68">
        <f t="shared" si="9"/>
        <v>0</v>
      </c>
      <c r="V23" s="68">
        <f t="shared" si="9"/>
        <v>2806813</v>
      </c>
      <c r="W23" s="68">
        <f t="shared" si="9"/>
        <v>0</v>
      </c>
      <c r="X23" s="68">
        <f t="shared" si="9"/>
        <v>2806813</v>
      </c>
      <c r="Y23" s="110">
        <v>8</v>
      </c>
    </row>
    <row r="24" spans="1:31" ht="37.5" customHeight="1" x14ac:dyDescent="0.2">
      <c r="A24" s="20"/>
      <c r="B24" s="49" t="s">
        <v>164</v>
      </c>
      <c r="C24" s="42"/>
      <c r="D24" s="79">
        <f>SUM(D16:D19)</f>
        <v>8806743</v>
      </c>
      <c r="E24" s="308"/>
      <c r="F24" s="79">
        <f t="shared" ref="F24:X24" si="10">SUM(F16:F19)</f>
        <v>93010</v>
      </c>
      <c r="G24" s="79">
        <f t="shared" si="10"/>
        <v>3984</v>
      </c>
      <c r="H24" s="79">
        <f t="shared" si="10"/>
        <v>136211</v>
      </c>
      <c r="I24" s="79">
        <f t="shared" si="10"/>
        <v>17408</v>
      </c>
      <c r="J24" s="79">
        <f t="shared" si="10"/>
        <v>2455</v>
      </c>
      <c r="K24" s="79">
        <f t="shared" si="10"/>
        <v>9059811</v>
      </c>
      <c r="L24" s="79">
        <f t="shared" si="10"/>
        <v>9124</v>
      </c>
      <c r="M24" s="79">
        <f t="shared" si="10"/>
        <v>33255</v>
      </c>
      <c r="N24" s="79">
        <f t="shared" si="10"/>
        <v>0</v>
      </c>
      <c r="O24" s="79">
        <f t="shared" si="10"/>
        <v>716456</v>
      </c>
      <c r="P24" s="79">
        <f t="shared" si="10"/>
        <v>1441</v>
      </c>
      <c r="Q24" s="79">
        <f t="shared" si="10"/>
        <v>760276</v>
      </c>
      <c r="R24" s="79">
        <f t="shared" si="10"/>
        <v>0</v>
      </c>
      <c r="S24" s="79">
        <f t="shared" si="10"/>
        <v>15808</v>
      </c>
      <c r="T24" s="79">
        <f t="shared" si="10"/>
        <v>11727</v>
      </c>
      <c r="U24" s="79">
        <f t="shared" si="10"/>
        <v>0</v>
      </c>
      <c r="V24" s="79">
        <f t="shared" si="10"/>
        <v>8272000</v>
      </c>
      <c r="W24" s="79">
        <f t="shared" si="10"/>
        <v>0</v>
      </c>
      <c r="X24" s="79">
        <f t="shared" si="10"/>
        <v>8272000</v>
      </c>
      <c r="Y24" s="171">
        <v>8</v>
      </c>
    </row>
    <row r="25" spans="1:31" ht="20.149999999999999" customHeight="1" x14ac:dyDescent="0.2"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</row>
    <row r="26" spans="1:31" ht="20.149999999999999" customHeight="1" x14ac:dyDescent="0.2">
      <c r="U26" s="114"/>
      <c r="V26" s="114"/>
      <c r="W26" s="114"/>
      <c r="X26" s="114"/>
      <c r="Y26" s="114"/>
    </row>
    <row r="27" spans="1:31" ht="20.149999999999999" customHeight="1" x14ac:dyDescent="0.2">
      <c r="U27" s="114"/>
      <c r="V27" s="114"/>
      <c r="W27" s="114"/>
      <c r="X27" s="114"/>
      <c r="Y27" s="114"/>
    </row>
    <row r="28" spans="1:31" ht="20.149999999999999" customHeight="1" x14ac:dyDescent="0.2">
      <c r="U28" s="114"/>
      <c r="V28" s="114"/>
      <c r="W28" s="114"/>
      <c r="X28" s="114"/>
      <c r="Y28" s="114"/>
    </row>
    <row r="29" spans="1:31" ht="20.149999999999999" customHeight="1" x14ac:dyDescent="0.2">
      <c r="U29" s="114"/>
      <c r="V29" s="114"/>
      <c r="W29" s="114"/>
      <c r="X29" s="114"/>
      <c r="Y29" s="114"/>
    </row>
    <row r="30" spans="1:31" ht="20.149999999999999" customHeight="1" x14ac:dyDescent="0.2">
      <c r="U30" s="114"/>
      <c r="V30" s="114"/>
      <c r="W30" s="114"/>
      <c r="X30" s="114"/>
      <c r="Y30" s="114"/>
    </row>
    <row r="31" spans="1:31" ht="20.149999999999999" customHeight="1" x14ac:dyDescent="0.2">
      <c r="U31" s="114"/>
      <c r="V31" s="114"/>
      <c r="W31" s="114"/>
      <c r="X31" s="114"/>
      <c r="Y31" s="114"/>
    </row>
    <row r="32" spans="1:31" ht="20.149999999999999" customHeight="1" x14ac:dyDescent="0.2">
      <c r="U32" s="114"/>
      <c r="V32" s="114"/>
      <c r="W32" s="114"/>
      <c r="X32" s="114"/>
      <c r="Y32" s="114"/>
    </row>
    <row r="33" spans="21:25" ht="20.149999999999999" customHeight="1" x14ac:dyDescent="0.2">
      <c r="U33" s="114"/>
      <c r="V33" s="114"/>
      <c r="W33" s="114"/>
      <c r="X33" s="114"/>
      <c r="Y33" s="114"/>
    </row>
    <row r="34" spans="21:25" ht="20.149999999999999" customHeight="1" x14ac:dyDescent="0.2">
      <c r="U34" s="114"/>
      <c r="V34" s="114"/>
      <c r="W34" s="114"/>
      <c r="X34" s="114"/>
      <c r="Y34" s="114"/>
    </row>
    <row r="35" spans="21:25" ht="20.149999999999999" customHeight="1" x14ac:dyDescent="0.2">
      <c r="U35" s="114"/>
      <c r="V35" s="114"/>
      <c r="W35" s="114"/>
      <c r="X35" s="114"/>
      <c r="Y35" s="114"/>
    </row>
    <row r="36" spans="21:25" ht="20.149999999999999" customHeight="1" x14ac:dyDescent="0.2">
      <c r="U36" s="114"/>
      <c r="V36" s="114"/>
      <c r="W36" s="114"/>
      <c r="X36" s="114"/>
      <c r="Y36" s="114"/>
    </row>
    <row r="37" spans="21:25" ht="20.149999999999999" customHeight="1" x14ac:dyDescent="0.2">
      <c r="U37" s="114"/>
      <c r="V37" s="114"/>
      <c r="W37" s="114"/>
      <c r="X37" s="114"/>
      <c r="Y37" s="114"/>
    </row>
    <row r="38" spans="21:25" ht="20.149999999999999" customHeight="1" x14ac:dyDescent="0.2">
      <c r="U38" s="114"/>
      <c r="V38" s="114"/>
      <c r="W38" s="114"/>
      <c r="X38" s="114"/>
      <c r="Y38" s="114"/>
    </row>
    <row r="39" spans="21:25" ht="20.149999999999999" customHeight="1" x14ac:dyDescent="0.2">
      <c r="U39" s="114"/>
      <c r="V39" s="114"/>
      <c r="W39" s="114"/>
      <c r="X39" s="114"/>
      <c r="Y39" s="114"/>
    </row>
    <row r="40" spans="21:25" ht="20.149999999999999" customHeight="1" x14ac:dyDescent="0.2">
      <c r="U40" s="114"/>
      <c r="V40" s="114"/>
      <c r="W40" s="114"/>
      <c r="X40" s="114"/>
      <c r="Y40" s="114"/>
    </row>
  </sheetData>
  <mergeCells count="25">
    <mergeCell ref="Y3:Y6"/>
    <mergeCell ref="Q4:Q6"/>
    <mergeCell ref="V4:W5"/>
    <mergeCell ref="X4:X6"/>
    <mergeCell ref="R3:R6"/>
    <mergeCell ref="S3:S6"/>
    <mergeCell ref="L3:Q3"/>
    <mergeCell ref="P4:P6"/>
    <mergeCell ref="T3:T6"/>
    <mergeCell ref="U3:U6"/>
    <mergeCell ref="V3:X3"/>
    <mergeCell ref="O4:O6"/>
    <mergeCell ref="N4:N6"/>
    <mergeCell ref="L4:L6"/>
    <mergeCell ref="M4:M6"/>
    <mergeCell ref="A3:C6"/>
    <mergeCell ref="D5:D6"/>
    <mergeCell ref="E5:E6"/>
    <mergeCell ref="F5:F6"/>
    <mergeCell ref="D3:K3"/>
    <mergeCell ref="J5:J6"/>
    <mergeCell ref="G5:G6"/>
    <mergeCell ref="H5:H6"/>
    <mergeCell ref="I5:I6"/>
    <mergeCell ref="K4:K6"/>
  </mergeCells>
  <phoneticPr fontId="2"/>
  <printOptions horizontalCentered="1"/>
  <pageMargins left="0.19685039370078741" right="0.19685039370078741" top="0.78740157480314965" bottom="0.19685039370078741" header="0.51181102362204722" footer="0.19685039370078741"/>
  <pageSetup paperSize="9" scale="67" firstPageNumber="24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AQ34"/>
  <sheetViews>
    <sheetView showGridLines="0" view="pageBreakPreview" topLeftCell="A17" zoomScaleNormal="100" zoomScaleSheetLayoutView="100" workbookViewId="0">
      <selection activeCell="S34" sqref="S34"/>
    </sheetView>
  </sheetViews>
  <sheetFormatPr defaultColWidth="10.6328125" defaultRowHeight="20.149999999999999" customHeight="1" x14ac:dyDescent="0.2"/>
  <cols>
    <col min="1" max="1" width="0.6328125" style="117" customWidth="1"/>
    <col min="2" max="2" width="8.7265625" style="117" customWidth="1"/>
    <col min="3" max="4" width="4.36328125" style="117" customWidth="1"/>
    <col min="5" max="5" width="0.6328125" style="117" customWidth="1"/>
    <col min="6" max="6" width="0.90625" style="117" hidden="1" customWidth="1"/>
    <col min="7" max="7" width="10" style="117" hidden="1" customWidth="1"/>
    <col min="8" max="8" width="2.90625" style="117" hidden="1" customWidth="1"/>
    <col min="9" max="9" width="5.6328125" style="117" hidden="1" customWidth="1"/>
    <col min="10" max="10" width="9.6328125" style="117" hidden="1" customWidth="1"/>
    <col min="11" max="11" width="1.6328125" style="117" hidden="1" customWidth="1"/>
    <col min="12" max="12" width="5.6328125" style="117" hidden="1" customWidth="1"/>
    <col min="13" max="13" width="9.6328125" style="117" hidden="1" customWidth="1"/>
    <col min="14" max="14" width="1.6328125" style="117" hidden="1" customWidth="1"/>
    <col min="15" max="15" width="5.6328125" style="117" hidden="1" customWidth="1"/>
    <col min="16" max="16" width="9.6328125" style="117" hidden="1" customWidth="1"/>
    <col min="17" max="17" width="1.6328125" style="117" hidden="1" customWidth="1"/>
    <col min="18" max="18" width="5.7265625" style="117" hidden="1" customWidth="1"/>
    <col min="19" max="19" width="9.6328125" style="117" hidden="1" customWidth="1"/>
    <col min="20" max="20" width="1.6328125" style="117" hidden="1" customWidth="1"/>
    <col min="21" max="21" width="5.6328125" style="117" customWidth="1"/>
    <col min="22" max="22" width="9.7265625" style="117" customWidth="1"/>
    <col min="23" max="23" width="1.453125" style="117" customWidth="1"/>
    <col min="24" max="24" width="5.26953125" style="117" customWidth="1"/>
    <col min="25" max="25" width="9.7265625" style="117" customWidth="1"/>
    <col min="26" max="26" width="1.6328125" style="117" customWidth="1"/>
    <col min="27" max="27" width="5.6328125" style="117" customWidth="1"/>
    <col min="28" max="28" width="9.6328125" style="117" customWidth="1"/>
    <col min="29" max="29" width="1.6328125" style="117" customWidth="1"/>
    <col min="30" max="30" width="5.6328125" style="117" customWidth="1"/>
    <col min="31" max="31" width="9.6328125" style="117" customWidth="1"/>
    <col min="32" max="32" width="1.6328125" style="117" customWidth="1"/>
    <col min="33" max="33" width="5.6328125" style="117" customWidth="1"/>
    <col min="34" max="34" width="9.7265625" style="117" customWidth="1"/>
    <col min="35" max="35" width="1.6328125" style="117" customWidth="1"/>
    <col min="36" max="16384" width="10.6328125" style="117"/>
  </cols>
  <sheetData>
    <row r="1" spans="1:42" ht="22.5" customHeight="1" x14ac:dyDescent="0.2">
      <c r="A1" s="115" t="s">
        <v>457</v>
      </c>
      <c r="B1" s="115"/>
      <c r="C1" s="116"/>
      <c r="D1" s="116"/>
      <c r="E1" s="116"/>
    </row>
    <row r="2" spans="1:42" ht="17.25" customHeight="1" x14ac:dyDescent="0.2">
      <c r="A2" s="116"/>
      <c r="B2" s="116"/>
      <c r="C2" s="116"/>
      <c r="D2" s="116"/>
      <c r="E2" s="116"/>
      <c r="P2" s="160"/>
      <c r="Q2" s="160"/>
      <c r="R2" s="160"/>
      <c r="S2" s="160"/>
      <c r="T2" s="160"/>
      <c r="U2" s="177"/>
      <c r="V2" s="177"/>
      <c r="W2" s="177"/>
      <c r="X2" s="177"/>
      <c r="Y2" s="177"/>
      <c r="Z2" s="177"/>
      <c r="AA2" s="177"/>
      <c r="AB2" s="177"/>
      <c r="AC2" s="177"/>
      <c r="AF2" s="45"/>
      <c r="AI2" s="45" t="s">
        <v>441</v>
      </c>
    </row>
    <row r="3" spans="1:42" ht="30" customHeight="1" x14ac:dyDescent="0.2">
      <c r="A3" s="542" t="s">
        <v>73</v>
      </c>
      <c r="B3" s="543"/>
      <c r="C3" s="543"/>
      <c r="D3" s="543"/>
      <c r="E3" s="544"/>
      <c r="F3" s="421" t="s">
        <v>155</v>
      </c>
      <c r="G3" s="422"/>
      <c r="H3" s="427"/>
      <c r="I3" s="421" t="s">
        <v>168</v>
      </c>
      <c r="J3" s="422"/>
      <c r="K3" s="427"/>
      <c r="L3" s="421" t="s">
        <v>182</v>
      </c>
      <c r="M3" s="422"/>
      <c r="N3" s="427"/>
      <c r="O3" s="421" t="s">
        <v>184</v>
      </c>
      <c r="P3" s="422"/>
      <c r="Q3" s="427"/>
      <c r="R3" s="421" t="s">
        <v>190</v>
      </c>
      <c r="S3" s="422"/>
      <c r="T3" s="427"/>
      <c r="U3" s="421" t="s">
        <v>224</v>
      </c>
      <c r="V3" s="422"/>
      <c r="W3" s="427"/>
      <c r="X3" s="421" t="s">
        <v>238</v>
      </c>
      <c r="Y3" s="422"/>
      <c r="Z3" s="427"/>
      <c r="AA3" s="421" t="s">
        <v>290</v>
      </c>
      <c r="AB3" s="422"/>
      <c r="AC3" s="427"/>
      <c r="AD3" s="422" t="s">
        <v>311</v>
      </c>
      <c r="AE3" s="422"/>
      <c r="AF3" s="422"/>
      <c r="AG3" s="421" t="s">
        <v>332</v>
      </c>
      <c r="AH3" s="422"/>
      <c r="AI3" s="423"/>
    </row>
    <row r="4" spans="1:42" ht="30" customHeight="1" x14ac:dyDescent="0.2">
      <c r="A4" s="118"/>
      <c r="B4" s="550" t="s">
        <v>74</v>
      </c>
      <c r="C4" s="550"/>
      <c r="D4" s="550"/>
      <c r="E4" s="119"/>
      <c r="F4" s="567">
        <v>173</v>
      </c>
      <c r="G4" s="568"/>
      <c r="H4" s="569"/>
      <c r="I4" s="567">
        <v>105</v>
      </c>
      <c r="J4" s="568"/>
      <c r="K4" s="569"/>
      <c r="L4" s="505">
        <v>94</v>
      </c>
      <c r="M4" s="506"/>
      <c r="N4" s="549"/>
      <c r="O4" s="505">
        <v>75</v>
      </c>
      <c r="P4" s="506"/>
      <c r="Q4" s="549"/>
      <c r="R4" s="505">
        <v>90</v>
      </c>
      <c r="S4" s="506"/>
      <c r="T4" s="549"/>
      <c r="U4" s="505">
        <v>84</v>
      </c>
      <c r="V4" s="506"/>
      <c r="W4" s="549"/>
      <c r="X4" s="505">
        <v>74</v>
      </c>
      <c r="Y4" s="506"/>
      <c r="Z4" s="549"/>
      <c r="AA4" s="505">
        <v>92</v>
      </c>
      <c r="AB4" s="506"/>
      <c r="AC4" s="549"/>
      <c r="AD4" s="506">
        <v>114</v>
      </c>
      <c r="AE4" s="506"/>
      <c r="AF4" s="506"/>
      <c r="AG4" s="505">
        <v>83</v>
      </c>
      <c r="AH4" s="506"/>
      <c r="AI4" s="507"/>
      <c r="AO4" s="120"/>
    </row>
    <row r="5" spans="1:42" ht="30" customHeight="1" x14ac:dyDescent="0.2">
      <c r="A5" s="127"/>
      <c r="B5" s="574" t="s">
        <v>75</v>
      </c>
      <c r="C5" s="574"/>
      <c r="D5" s="574"/>
      <c r="E5" s="128"/>
      <c r="F5" s="578">
        <v>7054</v>
      </c>
      <c r="G5" s="579"/>
      <c r="H5" s="580"/>
      <c r="I5" s="578">
        <v>4265</v>
      </c>
      <c r="J5" s="579"/>
      <c r="K5" s="580"/>
      <c r="L5" s="508">
        <v>3435</v>
      </c>
      <c r="M5" s="509"/>
      <c r="N5" s="555"/>
      <c r="O5" s="508">
        <v>3064</v>
      </c>
      <c r="P5" s="509"/>
      <c r="Q5" s="555"/>
      <c r="R5" s="508">
        <v>3168</v>
      </c>
      <c r="S5" s="509"/>
      <c r="T5" s="555"/>
      <c r="U5" s="508">
        <v>4404</v>
      </c>
      <c r="V5" s="509"/>
      <c r="W5" s="555"/>
      <c r="X5" s="508">
        <v>3879</v>
      </c>
      <c r="Y5" s="509"/>
      <c r="Z5" s="555"/>
      <c r="AA5" s="508">
        <v>4224</v>
      </c>
      <c r="AB5" s="509"/>
      <c r="AC5" s="555"/>
      <c r="AD5" s="509">
        <v>4736</v>
      </c>
      <c r="AE5" s="509"/>
      <c r="AF5" s="509"/>
      <c r="AG5" s="508">
        <v>3336</v>
      </c>
      <c r="AH5" s="509"/>
      <c r="AI5" s="510"/>
      <c r="AJ5" s="122"/>
      <c r="AK5" s="122"/>
      <c r="AL5" s="125"/>
      <c r="AO5" s="126"/>
    </row>
    <row r="6" spans="1:42" ht="33" customHeight="1" x14ac:dyDescent="0.2">
      <c r="A6" s="424" t="s">
        <v>269</v>
      </c>
      <c r="B6" s="424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24"/>
      <c r="Y6" s="424"/>
      <c r="AA6" s="120"/>
      <c r="AB6" s="120"/>
      <c r="AD6" s="120"/>
      <c r="AE6" s="120"/>
      <c r="AG6" s="120"/>
      <c r="AH6" s="120"/>
      <c r="AJ6" s="122"/>
      <c r="AK6" s="122"/>
      <c r="AL6" s="130"/>
      <c r="AO6" s="131"/>
    </row>
    <row r="7" spans="1:42" ht="30" customHeight="1" x14ac:dyDescent="0.2"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X7" s="132"/>
      <c r="Y7" s="132"/>
      <c r="AA7" s="132"/>
      <c r="AB7" s="132"/>
      <c r="AD7" s="132"/>
      <c r="AE7" s="132"/>
      <c r="AG7" s="132"/>
      <c r="AH7" s="132"/>
      <c r="AJ7" s="122"/>
      <c r="AK7" s="122"/>
      <c r="AL7" s="133"/>
      <c r="AO7" s="131"/>
    </row>
    <row r="8" spans="1:42" ht="22.5" customHeight="1" x14ac:dyDescent="0.2">
      <c r="A8" s="115" t="s">
        <v>458</v>
      </c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X8" s="124"/>
      <c r="Y8" s="124"/>
      <c r="AA8" s="124"/>
      <c r="AB8" s="124"/>
      <c r="AD8" s="124"/>
      <c r="AE8" s="124"/>
      <c r="AG8" s="124"/>
      <c r="AH8" s="124"/>
      <c r="AJ8" s="122"/>
      <c r="AK8" s="122"/>
      <c r="AL8" s="125"/>
      <c r="AO8" s="126"/>
    </row>
    <row r="9" spans="1:42" ht="18" customHeight="1" x14ac:dyDescent="0.2">
      <c r="A9" s="116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60"/>
      <c r="Q9" s="160"/>
      <c r="R9" s="160"/>
      <c r="S9" s="160"/>
      <c r="T9" s="160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 t="s">
        <v>189</v>
      </c>
      <c r="AJ9" s="122"/>
      <c r="AK9" s="122"/>
      <c r="AL9" s="125"/>
      <c r="AO9" s="126"/>
    </row>
    <row r="10" spans="1:42" ht="25.5" customHeight="1" x14ac:dyDescent="0.2">
      <c r="A10" s="542" t="s">
        <v>73</v>
      </c>
      <c r="B10" s="543"/>
      <c r="C10" s="543"/>
      <c r="D10" s="543"/>
      <c r="E10" s="544"/>
      <c r="F10" s="421" t="s">
        <v>168</v>
      </c>
      <c r="G10" s="422"/>
      <c r="H10" s="427"/>
      <c r="I10" s="421" t="s">
        <v>178</v>
      </c>
      <c r="J10" s="422"/>
      <c r="K10" s="427"/>
      <c r="L10" s="421" t="s">
        <v>184</v>
      </c>
      <c r="M10" s="422"/>
      <c r="N10" s="427"/>
      <c r="O10" s="422" t="s">
        <v>190</v>
      </c>
      <c r="P10" s="422"/>
      <c r="Q10" s="422"/>
      <c r="R10" s="421" t="s">
        <v>220</v>
      </c>
      <c r="S10" s="422"/>
      <c r="T10" s="427"/>
      <c r="U10" s="421" t="s">
        <v>235</v>
      </c>
      <c r="V10" s="422"/>
      <c r="W10" s="427"/>
      <c r="X10" s="421" t="s">
        <v>239</v>
      </c>
      <c r="Y10" s="422"/>
      <c r="Z10" s="422"/>
      <c r="AA10" s="421" t="s">
        <v>307</v>
      </c>
      <c r="AB10" s="422"/>
      <c r="AC10" s="427"/>
      <c r="AD10" s="422" t="s">
        <v>312</v>
      </c>
      <c r="AE10" s="422"/>
      <c r="AF10" s="422"/>
      <c r="AG10" s="421" t="s">
        <v>436</v>
      </c>
      <c r="AH10" s="422"/>
      <c r="AI10" s="423"/>
      <c r="AJ10" s="122"/>
      <c r="AK10" s="122"/>
      <c r="AL10" s="129"/>
      <c r="AO10" s="126"/>
    </row>
    <row r="11" spans="1:42" ht="22.5" customHeight="1" x14ac:dyDescent="0.2">
      <c r="A11" s="134"/>
      <c r="B11" s="575" t="s">
        <v>76</v>
      </c>
      <c r="C11" s="575"/>
      <c r="D11" s="575"/>
      <c r="E11" s="135"/>
      <c r="F11" s="584">
        <v>61124782</v>
      </c>
      <c r="G11" s="585"/>
      <c r="H11" s="586"/>
      <c r="I11" s="584">
        <v>63817199</v>
      </c>
      <c r="J11" s="585"/>
      <c r="K11" s="586"/>
      <c r="L11" s="505">
        <v>65667295</v>
      </c>
      <c r="M11" s="506"/>
      <c r="N11" s="549"/>
      <c r="O11" s="505">
        <v>66434600</v>
      </c>
      <c r="P11" s="506"/>
      <c r="Q11" s="549"/>
      <c r="R11" s="505">
        <v>67951737</v>
      </c>
      <c r="S11" s="506"/>
      <c r="T11" s="549"/>
      <c r="U11" s="591">
        <v>69589857</v>
      </c>
      <c r="V11" s="592"/>
      <c r="W11" s="593"/>
      <c r="X11" s="511">
        <v>68114260</v>
      </c>
      <c r="Y11" s="512"/>
      <c r="Z11" s="512"/>
      <c r="AA11" s="511">
        <v>67757830</v>
      </c>
      <c r="AB11" s="512"/>
      <c r="AC11" s="612"/>
      <c r="AD11" s="512">
        <v>68968693</v>
      </c>
      <c r="AE11" s="512"/>
      <c r="AF11" s="512"/>
      <c r="AG11" s="511">
        <v>69759308</v>
      </c>
      <c r="AH11" s="512"/>
      <c r="AI11" s="513"/>
      <c r="AJ11" s="121"/>
      <c r="AK11" s="121"/>
      <c r="AL11" s="121"/>
      <c r="AM11" s="121"/>
      <c r="AN11" s="121"/>
      <c r="AO11" s="121"/>
    </row>
    <row r="12" spans="1:42" ht="22.5" customHeight="1" x14ac:dyDescent="0.2">
      <c r="A12" s="118"/>
      <c r="B12" s="575" t="s">
        <v>77</v>
      </c>
      <c r="C12" s="575"/>
      <c r="D12" s="575"/>
      <c r="E12" s="136"/>
      <c r="F12" s="587">
        <v>36908470</v>
      </c>
      <c r="G12" s="588"/>
      <c r="H12" s="589"/>
      <c r="I12" s="587">
        <v>38524923</v>
      </c>
      <c r="J12" s="588"/>
      <c r="K12" s="589"/>
      <c r="L12" s="556">
        <v>39598705</v>
      </c>
      <c r="M12" s="557"/>
      <c r="N12" s="558"/>
      <c r="O12" s="556">
        <v>40061193</v>
      </c>
      <c r="P12" s="557"/>
      <c r="Q12" s="558"/>
      <c r="R12" s="556">
        <v>40973541</v>
      </c>
      <c r="S12" s="557"/>
      <c r="T12" s="558"/>
      <c r="U12" s="556">
        <v>55426324</v>
      </c>
      <c r="V12" s="557"/>
      <c r="W12" s="558"/>
      <c r="X12" s="514">
        <v>54260211</v>
      </c>
      <c r="Y12" s="515"/>
      <c r="Z12" s="515"/>
      <c r="AA12" s="514">
        <v>53971135</v>
      </c>
      <c r="AB12" s="515"/>
      <c r="AC12" s="613"/>
      <c r="AD12" s="515">
        <v>54955832</v>
      </c>
      <c r="AE12" s="515"/>
      <c r="AF12" s="515"/>
      <c r="AG12" s="514">
        <v>55578354</v>
      </c>
      <c r="AH12" s="515"/>
      <c r="AI12" s="516"/>
      <c r="AJ12" s="137"/>
      <c r="AK12" s="137"/>
      <c r="AL12" s="137"/>
      <c r="AM12" s="137"/>
      <c r="AN12" s="137"/>
      <c r="AO12" s="137"/>
    </row>
    <row r="13" spans="1:42" ht="22.5" customHeight="1" x14ac:dyDescent="0.2">
      <c r="A13" s="118"/>
      <c r="B13" s="575" t="s">
        <v>78</v>
      </c>
      <c r="C13" s="575"/>
      <c r="D13" s="575"/>
      <c r="E13" s="136"/>
      <c r="F13" s="606">
        <v>24216312</v>
      </c>
      <c r="G13" s="607"/>
      <c r="H13" s="608"/>
      <c r="I13" s="606">
        <v>25292276</v>
      </c>
      <c r="J13" s="607"/>
      <c r="K13" s="608"/>
      <c r="L13" s="556">
        <v>26068590</v>
      </c>
      <c r="M13" s="557"/>
      <c r="N13" s="558"/>
      <c r="O13" s="556">
        <v>26373407</v>
      </c>
      <c r="P13" s="557"/>
      <c r="Q13" s="558"/>
      <c r="R13" s="556">
        <v>26978196</v>
      </c>
      <c r="S13" s="557"/>
      <c r="T13" s="558"/>
      <c r="U13" s="556">
        <v>14163533</v>
      </c>
      <c r="V13" s="557"/>
      <c r="W13" s="558"/>
      <c r="X13" s="514">
        <f>X11-X12</f>
        <v>13854049</v>
      </c>
      <c r="Y13" s="515"/>
      <c r="Z13" s="515"/>
      <c r="AA13" s="517">
        <f>AA11-AA12</f>
        <v>13786695</v>
      </c>
      <c r="AB13" s="518"/>
      <c r="AC13" s="614"/>
      <c r="AD13" s="518">
        <f>AD11-AD12</f>
        <v>14012861</v>
      </c>
      <c r="AE13" s="518"/>
      <c r="AF13" s="518"/>
      <c r="AG13" s="517">
        <f>AG11-AG12</f>
        <v>14180954</v>
      </c>
      <c r="AH13" s="518"/>
      <c r="AI13" s="519"/>
      <c r="AJ13" s="121"/>
      <c r="AK13" s="121"/>
      <c r="AL13" s="121"/>
      <c r="AM13" s="121"/>
      <c r="AN13" s="121"/>
      <c r="AO13" s="121"/>
      <c r="AP13" s="121"/>
    </row>
    <row r="14" spans="1:42" ht="22.5" customHeight="1" x14ac:dyDescent="0.2">
      <c r="A14" s="551" t="s">
        <v>79</v>
      </c>
      <c r="B14" s="552"/>
      <c r="C14" s="526" t="s">
        <v>77</v>
      </c>
      <c r="D14" s="532"/>
      <c r="E14" s="136"/>
      <c r="F14" s="581">
        <v>60.4</v>
      </c>
      <c r="G14" s="582"/>
      <c r="H14" s="583"/>
      <c r="I14" s="581">
        <v>60.4</v>
      </c>
      <c r="J14" s="582"/>
      <c r="K14" s="583"/>
      <c r="L14" s="520">
        <v>60.302019445143884</v>
      </c>
      <c r="M14" s="521"/>
      <c r="N14" s="559"/>
      <c r="O14" s="520">
        <v>60.3</v>
      </c>
      <c r="P14" s="521"/>
      <c r="Q14" s="559"/>
      <c r="R14" s="520">
        <v>60.3</v>
      </c>
      <c r="S14" s="521"/>
      <c r="T14" s="559"/>
      <c r="U14" s="520">
        <v>79.599999999999994</v>
      </c>
      <c r="V14" s="521"/>
      <c r="W14" s="559"/>
      <c r="X14" s="520">
        <f>X12/X11*100</f>
        <v>79.660574746022348</v>
      </c>
      <c r="Y14" s="521"/>
      <c r="Z14" s="521"/>
      <c r="AA14" s="520">
        <f>AA12/AA11*100</f>
        <v>79.65298623052125</v>
      </c>
      <c r="AB14" s="521"/>
      <c r="AC14" s="559"/>
      <c r="AD14" s="521">
        <f>AD12/AD11*100</f>
        <v>79.682287150200153</v>
      </c>
      <c r="AE14" s="521"/>
      <c r="AF14" s="521"/>
      <c r="AG14" s="520">
        <f>AG12/AG11*100</f>
        <v>79.671595939569812</v>
      </c>
      <c r="AH14" s="521"/>
      <c r="AI14" s="522"/>
      <c r="AJ14" s="121"/>
      <c r="AK14" s="121"/>
      <c r="AL14" s="121"/>
      <c r="AM14" s="121"/>
      <c r="AN14" s="121"/>
      <c r="AO14" s="121"/>
      <c r="AP14" s="121"/>
    </row>
    <row r="15" spans="1:42" ht="22.5" customHeight="1" x14ac:dyDescent="0.2">
      <c r="A15" s="553"/>
      <c r="B15" s="554"/>
      <c r="C15" s="576" t="s">
        <v>78</v>
      </c>
      <c r="D15" s="577"/>
      <c r="E15" s="138"/>
      <c r="F15" s="546">
        <v>39.6</v>
      </c>
      <c r="G15" s="547"/>
      <c r="H15" s="548"/>
      <c r="I15" s="546">
        <v>39.6</v>
      </c>
      <c r="J15" s="547"/>
      <c r="K15" s="548"/>
      <c r="L15" s="523">
        <v>39.697980554856109</v>
      </c>
      <c r="M15" s="524"/>
      <c r="N15" s="545"/>
      <c r="O15" s="523">
        <v>39.700000000000003</v>
      </c>
      <c r="P15" s="524"/>
      <c r="Q15" s="545"/>
      <c r="R15" s="523">
        <v>39.700000000000003</v>
      </c>
      <c r="S15" s="524"/>
      <c r="T15" s="545"/>
      <c r="U15" s="523">
        <v>20.399999999999999</v>
      </c>
      <c r="V15" s="524"/>
      <c r="W15" s="545"/>
      <c r="X15" s="523">
        <f>100-X14</f>
        <v>20.339425253977652</v>
      </c>
      <c r="Y15" s="524"/>
      <c r="Z15" s="524"/>
      <c r="AA15" s="523">
        <f>100-AA14</f>
        <v>20.34701376947875</v>
      </c>
      <c r="AB15" s="524"/>
      <c r="AC15" s="545"/>
      <c r="AD15" s="524">
        <f>100-AD14</f>
        <v>20.317712849799847</v>
      </c>
      <c r="AE15" s="524"/>
      <c r="AF15" s="524"/>
      <c r="AG15" s="523">
        <f>100-AG14</f>
        <v>20.328404060430188</v>
      </c>
      <c r="AH15" s="524"/>
      <c r="AI15" s="525"/>
      <c r="AJ15" s="121"/>
      <c r="AK15" s="121"/>
      <c r="AL15" s="121"/>
      <c r="AM15" s="121"/>
      <c r="AN15" s="121"/>
      <c r="AO15" s="121"/>
      <c r="AP15" s="121"/>
    </row>
    <row r="16" spans="1:42" ht="20.25" customHeight="1" x14ac:dyDescent="0.2">
      <c r="A16" s="120"/>
      <c r="B16" s="117" t="s">
        <v>80</v>
      </c>
      <c r="D16" s="120"/>
      <c r="E16" s="120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0"/>
      <c r="X16" s="123"/>
      <c r="Y16" s="123"/>
      <c r="Z16" s="120"/>
      <c r="AA16" s="123"/>
      <c r="AB16" s="123"/>
      <c r="AC16" s="120"/>
      <c r="AD16" s="123"/>
      <c r="AE16" s="123"/>
      <c r="AF16" s="120"/>
      <c r="AG16" s="123"/>
      <c r="AH16" s="123"/>
      <c r="AI16" s="120"/>
      <c r="AJ16" s="121"/>
      <c r="AK16" s="121"/>
      <c r="AL16" s="121"/>
      <c r="AM16" s="121"/>
      <c r="AN16" s="121"/>
      <c r="AO16" s="121"/>
      <c r="AP16" s="121"/>
    </row>
    <row r="17" spans="1:43" ht="40" customHeight="1" x14ac:dyDescent="0.2">
      <c r="A17" s="120"/>
      <c r="B17" s="120"/>
      <c r="C17" s="120"/>
      <c r="D17" s="120"/>
      <c r="E17" s="120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0"/>
      <c r="X17" s="123"/>
      <c r="Y17" s="123"/>
      <c r="Z17" s="120"/>
      <c r="AA17" s="123"/>
      <c r="AB17" s="123"/>
      <c r="AC17" s="120"/>
      <c r="AD17" s="123"/>
      <c r="AE17" s="123"/>
      <c r="AF17" s="120"/>
      <c r="AG17" s="123"/>
      <c r="AH17" s="123"/>
      <c r="AI17" s="120"/>
      <c r="AJ17" s="121"/>
      <c r="AK17" s="121"/>
      <c r="AL17" s="121"/>
      <c r="AM17" s="121"/>
      <c r="AN17" s="121"/>
      <c r="AO17" s="121"/>
      <c r="AP17" s="121"/>
    </row>
    <row r="18" spans="1:43" ht="13" x14ac:dyDescent="0.2">
      <c r="A18" s="54" t="s">
        <v>459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X18" s="139"/>
      <c r="Y18" s="139"/>
      <c r="AA18" s="139"/>
      <c r="AB18" s="139"/>
      <c r="AD18" s="139"/>
      <c r="AE18" s="139"/>
      <c r="AG18" s="139"/>
      <c r="AH18" s="139"/>
      <c r="AJ18" s="121"/>
      <c r="AK18" s="121"/>
      <c r="AL18" s="121"/>
      <c r="AM18" s="121"/>
      <c r="AN18" s="121"/>
      <c r="AO18" s="121"/>
      <c r="AP18" s="121"/>
    </row>
    <row r="19" spans="1:43" ht="18" customHeight="1" x14ac:dyDescent="0.2">
      <c r="A19" s="120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45"/>
      <c r="X19" s="139"/>
      <c r="Y19" s="45"/>
      <c r="AA19" s="139"/>
      <c r="AB19" s="45"/>
      <c r="AD19" s="139"/>
      <c r="AE19" s="45"/>
      <c r="AG19" s="139"/>
      <c r="AI19" s="45" t="s">
        <v>81</v>
      </c>
      <c r="AJ19" s="121"/>
      <c r="AK19" s="121"/>
      <c r="AL19" s="121"/>
      <c r="AM19" s="121"/>
      <c r="AN19" s="121"/>
      <c r="AO19" s="121"/>
      <c r="AP19" s="121"/>
    </row>
    <row r="20" spans="1:43" ht="14.25" customHeight="1" x14ac:dyDescent="0.2">
      <c r="A20" s="560" t="s">
        <v>188</v>
      </c>
      <c r="B20" s="561"/>
      <c r="C20" s="561"/>
      <c r="D20" s="561"/>
      <c r="E20" s="562"/>
      <c r="F20" s="145"/>
      <c r="G20" s="146"/>
      <c r="H20" s="421" t="s">
        <v>178</v>
      </c>
      <c r="I20" s="422"/>
      <c r="J20" s="422"/>
      <c r="K20" s="422"/>
      <c r="L20" s="421" t="s">
        <v>185</v>
      </c>
      <c r="M20" s="422"/>
      <c r="N20" s="427"/>
      <c r="O20" s="421" t="s">
        <v>191</v>
      </c>
      <c r="P20" s="422"/>
      <c r="Q20" s="427"/>
      <c r="R20" s="422" t="s">
        <v>221</v>
      </c>
      <c r="S20" s="422"/>
      <c r="T20" s="422"/>
      <c r="U20" s="497" t="s">
        <v>236</v>
      </c>
      <c r="V20" s="497"/>
      <c r="W20" s="497"/>
      <c r="X20" s="496" t="s">
        <v>240</v>
      </c>
      <c r="Y20" s="497"/>
      <c r="Z20" s="497"/>
      <c r="AA20" s="496" t="s">
        <v>289</v>
      </c>
      <c r="AB20" s="497"/>
      <c r="AC20" s="590"/>
      <c r="AD20" s="497" t="s">
        <v>316</v>
      </c>
      <c r="AE20" s="497"/>
      <c r="AF20" s="497"/>
      <c r="AG20" s="496" t="s">
        <v>334</v>
      </c>
      <c r="AH20" s="497"/>
      <c r="AI20" s="498"/>
      <c r="AJ20" s="121"/>
      <c r="AK20" s="121"/>
      <c r="AL20" s="121"/>
      <c r="AM20" s="121"/>
      <c r="AN20" s="121"/>
      <c r="AO20" s="121"/>
      <c r="AP20" s="121"/>
    </row>
    <row r="21" spans="1:43" ht="11.5" x14ac:dyDescent="0.2">
      <c r="A21" s="563"/>
      <c r="B21" s="564"/>
      <c r="C21" s="564"/>
      <c r="D21" s="564"/>
      <c r="E21" s="565"/>
      <c r="F21" s="532"/>
      <c r="G21" s="552"/>
      <c r="H21" s="526" t="s">
        <v>82</v>
      </c>
      <c r="I21" s="527"/>
      <c r="J21" s="526" t="s">
        <v>83</v>
      </c>
      <c r="K21" s="532"/>
      <c r="L21" s="159" t="s">
        <v>187</v>
      </c>
      <c r="M21" s="526" t="s">
        <v>83</v>
      </c>
      <c r="N21" s="527"/>
      <c r="O21" s="159" t="s">
        <v>187</v>
      </c>
      <c r="P21" s="526" t="s">
        <v>83</v>
      </c>
      <c r="Q21" s="527"/>
      <c r="R21" s="31" t="s">
        <v>187</v>
      </c>
      <c r="S21" s="526" t="s">
        <v>83</v>
      </c>
      <c r="T21" s="532"/>
      <c r="U21" s="172" t="s">
        <v>187</v>
      </c>
      <c r="V21" s="499" t="s">
        <v>83</v>
      </c>
      <c r="W21" s="531"/>
      <c r="X21" s="163" t="s">
        <v>187</v>
      </c>
      <c r="Y21" s="499" t="s">
        <v>83</v>
      </c>
      <c r="Z21" s="531"/>
      <c r="AA21" s="163" t="s">
        <v>187</v>
      </c>
      <c r="AB21" s="499" t="s">
        <v>83</v>
      </c>
      <c r="AC21" s="611"/>
      <c r="AD21" s="172" t="s">
        <v>187</v>
      </c>
      <c r="AE21" s="499" t="s">
        <v>83</v>
      </c>
      <c r="AF21" s="531"/>
      <c r="AG21" s="163" t="s">
        <v>187</v>
      </c>
      <c r="AH21" s="499" t="s">
        <v>83</v>
      </c>
      <c r="AI21" s="500"/>
      <c r="AJ21" s="121"/>
      <c r="AK21" s="121"/>
      <c r="AL21" s="121"/>
      <c r="AM21" s="121"/>
      <c r="AN21" s="121"/>
      <c r="AO21" s="121"/>
      <c r="AP21" s="121"/>
    </row>
    <row r="22" spans="1:43" ht="18.75" customHeight="1" x14ac:dyDescent="0.2">
      <c r="A22" s="551" t="s">
        <v>92</v>
      </c>
      <c r="B22" s="601"/>
      <c r="C22" s="601"/>
      <c r="D22" s="601"/>
      <c r="E22" s="552"/>
      <c r="F22" s="362"/>
      <c r="G22" s="363"/>
      <c r="H22" s="602">
        <v>103</v>
      </c>
      <c r="I22" s="603"/>
      <c r="J22" s="604">
        <v>197422</v>
      </c>
      <c r="K22" s="605"/>
      <c r="L22" s="364">
        <v>34</v>
      </c>
      <c r="M22" s="534">
        <v>26363</v>
      </c>
      <c r="N22" s="535"/>
      <c r="O22" s="364">
        <v>33</v>
      </c>
      <c r="P22" s="534">
        <v>11880</v>
      </c>
      <c r="Q22" s="535"/>
      <c r="R22" s="365">
        <f>SUM(R14:R21)</f>
        <v>100</v>
      </c>
      <c r="S22" s="534">
        <f>SUM(S14:T21)</f>
        <v>0</v>
      </c>
      <c r="T22" s="536"/>
      <c r="U22" s="366">
        <v>56</v>
      </c>
      <c r="V22" s="503">
        <v>35084</v>
      </c>
      <c r="W22" s="537"/>
      <c r="X22" s="367">
        <v>56</v>
      </c>
      <c r="Y22" s="503">
        <v>38823</v>
      </c>
      <c r="Z22" s="537"/>
      <c r="AA22" s="367">
        <f>SUM(AA23:AA30)</f>
        <v>44</v>
      </c>
      <c r="AB22" s="503">
        <f>SUM(AB23:AC30)</f>
        <v>23886</v>
      </c>
      <c r="AC22" s="615"/>
      <c r="AD22" s="366">
        <f>SUM(AD23:AD30)</f>
        <v>78</v>
      </c>
      <c r="AE22" s="503">
        <f>SUM(AE23:AF30)</f>
        <v>32471</v>
      </c>
      <c r="AF22" s="537"/>
      <c r="AG22" s="367">
        <f>SUM(AG23:AG30)</f>
        <v>28</v>
      </c>
      <c r="AH22" s="503">
        <f>SUM(AH23:AI30)</f>
        <v>15398</v>
      </c>
      <c r="AI22" s="504"/>
      <c r="AJ22" s="126"/>
      <c r="AK22" s="126"/>
      <c r="AL22" s="126"/>
      <c r="AO22" s="140"/>
    </row>
    <row r="23" spans="1:43" ht="18.75" customHeight="1" x14ac:dyDescent="0.2">
      <c r="A23" s="566" t="s">
        <v>84</v>
      </c>
      <c r="B23" s="532"/>
      <c r="C23" s="532"/>
      <c r="D23" s="532"/>
      <c r="E23" s="527"/>
      <c r="F23" s="148"/>
      <c r="G23" s="155"/>
      <c r="H23" s="570">
        <v>12</v>
      </c>
      <c r="I23" s="571"/>
      <c r="J23" s="572">
        <v>14548</v>
      </c>
      <c r="K23" s="573"/>
      <c r="L23" s="158">
        <v>0</v>
      </c>
      <c r="M23" s="528">
        <v>0</v>
      </c>
      <c r="N23" s="529"/>
      <c r="O23" s="158">
        <v>0</v>
      </c>
      <c r="P23" s="528">
        <v>0</v>
      </c>
      <c r="Q23" s="529"/>
      <c r="R23" s="157">
        <v>0</v>
      </c>
      <c r="S23" s="528">
        <v>0</v>
      </c>
      <c r="T23" s="533"/>
      <c r="U23" s="173">
        <v>0</v>
      </c>
      <c r="V23" s="501">
        <v>0</v>
      </c>
      <c r="W23" s="530"/>
      <c r="X23" s="164">
        <v>0</v>
      </c>
      <c r="Y23" s="501">
        <v>0</v>
      </c>
      <c r="Z23" s="530"/>
      <c r="AA23" s="164">
        <v>1</v>
      </c>
      <c r="AB23" s="501">
        <v>129</v>
      </c>
      <c r="AC23" s="610"/>
      <c r="AD23" s="173">
        <v>0</v>
      </c>
      <c r="AE23" s="501">
        <v>0</v>
      </c>
      <c r="AF23" s="530"/>
      <c r="AG23" s="164">
        <v>0</v>
      </c>
      <c r="AH23" s="501">
        <v>0</v>
      </c>
      <c r="AI23" s="502"/>
    </row>
    <row r="24" spans="1:43" ht="18.75" customHeight="1" x14ac:dyDescent="0.2">
      <c r="A24" s="566" t="s">
        <v>85</v>
      </c>
      <c r="B24" s="532"/>
      <c r="C24" s="532"/>
      <c r="D24" s="532"/>
      <c r="E24" s="527"/>
      <c r="F24" s="148"/>
      <c r="G24" s="150"/>
      <c r="H24" s="570">
        <v>8</v>
      </c>
      <c r="I24" s="571"/>
      <c r="J24" s="572">
        <v>17803</v>
      </c>
      <c r="K24" s="573"/>
      <c r="L24" s="158">
        <v>0</v>
      </c>
      <c r="M24" s="528">
        <v>0</v>
      </c>
      <c r="N24" s="529"/>
      <c r="O24" s="158">
        <v>0</v>
      </c>
      <c r="P24" s="528">
        <v>0</v>
      </c>
      <c r="Q24" s="529"/>
      <c r="R24" s="157">
        <v>0</v>
      </c>
      <c r="S24" s="528">
        <v>0</v>
      </c>
      <c r="T24" s="533"/>
      <c r="U24" s="173">
        <v>0</v>
      </c>
      <c r="V24" s="501">
        <v>0</v>
      </c>
      <c r="W24" s="530"/>
      <c r="X24" s="164">
        <v>0</v>
      </c>
      <c r="Y24" s="501">
        <v>0</v>
      </c>
      <c r="Z24" s="530"/>
      <c r="AA24" s="164">
        <v>0</v>
      </c>
      <c r="AB24" s="501">
        <v>0</v>
      </c>
      <c r="AC24" s="610"/>
      <c r="AD24" s="173">
        <v>0</v>
      </c>
      <c r="AE24" s="501">
        <v>0</v>
      </c>
      <c r="AF24" s="530"/>
      <c r="AG24" s="164">
        <v>2</v>
      </c>
      <c r="AH24" s="501">
        <v>738</v>
      </c>
      <c r="AI24" s="502"/>
      <c r="AJ24" s="120"/>
      <c r="AK24" s="120"/>
      <c r="AL24" s="120"/>
      <c r="AM24" s="120"/>
      <c r="AN24" s="120"/>
      <c r="AO24" s="120"/>
      <c r="AP24" s="120"/>
      <c r="AQ24" s="120"/>
    </row>
    <row r="25" spans="1:43" ht="18.75" customHeight="1" x14ac:dyDescent="0.2">
      <c r="A25" s="566" t="s">
        <v>86</v>
      </c>
      <c r="B25" s="532"/>
      <c r="C25" s="532"/>
      <c r="D25" s="532"/>
      <c r="E25" s="527"/>
      <c r="F25" s="148"/>
      <c r="G25" s="150"/>
      <c r="H25" s="570">
        <v>2</v>
      </c>
      <c r="I25" s="571"/>
      <c r="J25" s="572">
        <v>693</v>
      </c>
      <c r="K25" s="573"/>
      <c r="L25" s="158">
        <v>0</v>
      </c>
      <c r="M25" s="528">
        <v>0</v>
      </c>
      <c r="N25" s="529"/>
      <c r="O25" s="158">
        <v>0</v>
      </c>
      <c r="P25" s="528">
        <v>0</v>
      </c>
      <c r="Q25" s="529"/>
      <c r="R25" s="157">
        <v>2</v>
      </c>
      <c r="S25" s="528">
        <v>598</v>
      </c>
      <c r="T25" s="533"/>
      <c r="U25" s="173">
        <v>4</v>
      </c>
      <c r="V25" s="501">
        <v>3179</v>
      </c>
      <c r="W25" s="530"/>
      <c r="X25" s="164">
        <v>10</v>
      </c>
      <c r="Y25" s="501">
        <v>3585</v>
      </c>
      <c r="Z25" s="530"/>
      <c r="AA25" s="164">
        <v>12</v>
      </c>
      <c r="AB25" s="501">
        <v>10379</v>
      </c>
      <c r="AC25" s="610"/>
      <c r="AD25" s="173">
        <v>6</v>
      </c>
      <c r="AE25" s="501">
        <v>699</v>
      </c>
      <c r="AF25" s="530"/>
      <c r="AG25" s="164">
        <v>1</v>
      </c>
      <c r="AH25" s="501">
        <v>60</v>
      </c>
      <c r="AI25" s="502"/>
    </row>
    <row r="26" spans="1:43" ht="18.75" customHeight="1" x14ac:dyDescent="0.2">
      <c r="A26" s="566" t="s">
        <v>87</v>
      </c>
      <c r="B26" s="532"/>
      <c r="C26" s="532"/>
      <c r="D26" s="532"/>
      <c r="E26" s="527"/>
      <c r="F26" s="147"/>
      <c r="G26" s="150"/>
      <c r="H26" s="570">
        <v>3</v>
      </c>
      <c r="I26" s="571"/>
      <c r="J26" s="572">
        <v>408</v>
      </c>
      <c r="K26" s="573"/>
      <c r="L26" s="158">
        <v>0</v>
      </c>
      <c r="M26" s="528">
        <v>0</v>
      </c>
      <c r="N26" s="529"/>
      <c r="O26" s="158">
        <v>1</v>
      </c>
      <c r="P26" s="528">
        <v>70</v>
      </c>
      <c r="Q26" s="529"/>
      <c r="R26" s="157">
        <v>0</v>
      </c>
      <c r="S26" s="528">
        <v>0</v>
      </c>
      <c r="T26" s="533"/>
      <c r="U26" s="173">
        <v>16</v>
      </c>
      <c r="V26" s="501">
        <v>8173</v>
      </c>
      <c r="W26" s="530"/>
      <c r="X26" s="164">
        <v>0</v>
      </c>
      <c r="Y26" s="501">
        <v>0</v>
      </c>
      <c r="Z26" s="530"/>
      <c r="AA26" s="164">
        <v>0</v>
      </c>
      <c r="AB26" s="501">
        <v>0</v>
      </c>
      <c r="AC26" s="610"/>
      <c r="AD26" s="173">
        <v>17</v>
      </c>
      <c r="AE26" s="501">
        <v>4527</v>
      </c>
      <c r="AF26" s="530"/>
      <c r="AG26" s="164">
        <v>3</v>
      </c>
      <c r="AH26" s="501">
        <v>374</v>
      </c>
      <c r="AI26" s="502"/>
    </row>
    <row r="27" spans="1:43" ht="18.75" customHeight="1" x14ac:dyDescent="0.2">
      <c r="A27" s="566" t="s">
        <v>88</v>
      </c>
      <c r="B27" s="532"/>
      <c r="C27" s="532"/>
      <c r="D27" s="532"/>
      <c r="E27" s="527"/>
      <c r="F27" s="148"/>
      <c r="G27" s="149"/>
      <c r="H27" s="570">
        <v>6</v>
      </c>
      <c r="I27" s="571"/>
      <c r="J27" s="572">
        <v>19673</v>
      </c>
      <c r="K27" s="573"/>
      <c r="L27" s="158">
        <v>2</v>
      </c>
      <c r="M27" s="528">
        <v>5033</v>
      </c>
      <c r="N27" s="529"/>
      <c r="O27" s="158">
        <v>1</v>
      </c>
      <c r="P27" s="528">
        <v>1840</v>
      </c>
      <c r="Q27" s="529"/>
      <c r="R27" s="157">
        <v>0</v>
      </c>
      <c r="S27" s="528">
        <v>0</v>
      </c>
      <c r="T27" s="533"/>
      <c r="U27" s="173">
        <v>0</v>
      </c>
      <c r="V27" s="501">
        <v>0</v>
      </c>
      <c r="W27" s="530"/>
      <c r="X27" s="164">
        <v>1</v>
      </c>
      <c r="Y27" s="501">
        <v>1394</v>
      </c>
      <c r="Z27" s="530"/>
      <c r="AA27" s="164">
        <v>0</v>
      </c>
      <c r="AB27" s="501">
        <v>0</v>
      </c>
      <c r="AC27" s="610"/>
      <c r="AD27" s="173">
        <v>0</v>
      </c>
      <c r="AE27" s="501">
        <v>0</v>
      </c>
      <c r="AF27" s="530"/>
      <c r="AG27" s="164">
        <v>0</v>
      </c>
      <c r="AH27" s="501">
        <v>0</v>
      </c>
      <c r="AI27" s="502"/>
    </row>
    <row r="28" spans="1:43" ht="18.75" customHeight="1" x14ac:dyDescent="0.2">
      <c r="A28" s="566" t="s">
        <v>89</v>
      </c>
      <c r="B28" s="532"/>
      <c r="C28" s="532"/>
      <c r="D28" s="532"/>
      <c r="E28" s="527"/>
      <c r="F28" s="148"/>
      <c r="G28" s="156"/>
      <c r="H28" s="570">
        <v>22</v>
      </c>
      <c r="I28" s="571"/>
      <c r="J28" s="572">
        <v>7233</v>
      </c>
      <c r="K28" s="573"/>
      <c r="L28" s="158">
        <v>9</v>
      </c>
      <c r="M28" s="528">
        <v>2774</v>
      </c>
      <c r="N28" s="529"/>
      <c r="O28" s="158">
        <v>5</v>
      </c>
      <c r="P28" s="528">
        <v>1494</v>
      </c>
      <c r="Q28" s="529"/>
      <c r="R28" s="157">
        <v>6</v>
      </c>
      <c r="S28" s="528">
        <v>1445</v>
      </c>
      <c r="T28" s="533"/>
      <c r="U28" s="173">
        <v>16</v>
      </c>
      <c r="V28" s="501">
        <v>6224</v>
      </c>
      <c r="W28" s="530"/>
      <c r="X28" s="164">
        <v>22</v>
      </c>
      <c r="Y28" s="501">
        <v>29311</v>
      </c>
      <c r="Z28" s="530"/>
      <c r="AA28" s="164">
        <v>19</v>
      </c>
      <c r="AB28" s="501">
        <v>6654</v>
      </c>
      <c r="AC28" s="610"/>
      <c r="AD28" s="173">
        <v>17</v>
      </c>
      <c r="AE28" s="501">
        <v>8602</v>
      </c>
      <c r="AF28" s="530"/>
      <c r="AG28" s="164">
        <v>10</v>
      </c>
      <c r="AH28" s="501">
        <v>2773</v>
      </c>
      <c r="AI28" s="502"/>
    </row>
    <row r="29" spans="1:43" ht="18.75" customHeight="1" x14ac:dyDescent="0.2">
      <c r="A29" s="566" t="s">
        <v>90</v>
      </c>
      <c r="B29" s="532"/>
      <c r="C29" s="532"/>
      <c r="D29" s="532"/>
      <c r="E29" s="527"/>
      <c r="F29" s="148"/>
      <c r="G29" s="150"/>
      <c r="H29" s="570">
        <v>6</v>
      </c>
      <c r="I29" s="571"/>
      <c r="J29" s="572">
        <v>1309</v>
      </c>
      <c r="K29" s="573"/>
      <c r="L29" s="158">
        <v>6</v>
      </c>
      <c r="M29" s="528">
        <v>7733</v>
      </c>
      <c r="N29" s="529"/>
      <c r="O29" s="158">
        <v>3</v>
      </c>
      <c r="P29" s="528">
        <v>1169</v>
      </c>
      <c r="Q29" s="529"/>
      <c r="R29" s="157">
        <v>7</v>
      </c>
      <c r="S29" s="528">
        <v>2261</v>
      </c>
      <c r="T29" s="533"/>
      <c r="U29" s="173">
        <v>3</v>
      </c>
      <c r="V29" s="501">
        <v>2304</v>
      </c>
      <c r="W29" s="530"/>
      <c r="X29" s="164">
        <v>5</v>
      </c>
      <c r="Y29" s="501">
        <v>1321</v>
      </c>
      <c r="Z29" s="530"/>
      <c r="AA29" s="164">
        <v>1</v>
      </c>
      <c r="AB29" s="501">
        <v>2878</v>
      </c>
      <c r="AC29" s="610"/>
      <c r="AD29" s="173">
        <v>4</v>
      </c>
      <c r="AE29" s="501">
        <v>1601</v>
      </c>
      <c r="AF29" s="530"/>
      <c r="AG29" s="164">
        <v>2</v>
      </c>
      <c r="AH29" s="501">
        <v>4516</v>
      </c>
      <c r="AI29" s="502"/>
    </row>
    <row r="30" spans="1:43" ht="18.75" customHeight="1" x14ac:dyDescent="0.2">
      <c r="A30" s="594" t="s">
        <v>91</v>
      </c>
      <c r="B30" s="595"/>
      <c r="C30" s="595"/>
      <c r="D30" s="595"/>
      <c r="E30" s="596"/>
      <c r="F30" s="368"/>
      <c r="G30" s="369"/>
      <c r="H30" s="597">
        <v>44</v>
      </c>
      <c r="I30" s="598"/>
      <c r="J30" s="599">
        <v>135755</v>
      </c>
      <c r="K30" s="600"/>
      <c r="L30" s="370">
        <v>17</v>
      </c>
      <c r="M30" s="538">
        <v>10823</v>
      </c>
      <c r="N30" s="539"/>
      <c r="O30" s="370">
        <v>23</v>
      </c>
      <c r="P30" s="538">
        <v>7307</v>
      </c>
      <c r="Q30" s="539"/>
      <c r="R30" s="371">
        <v>8</v>
      </c>
      <c r="S30" s="538">
        <v>2036</v>
      </c>
      <c r="T30" s="541"/>
      <c r="U30" s="372">
        <v>17</v>
      </c>
      <c r="V30" s="494">
        <v>15204</v>
      </c>
      <c r="W30" s="540"/>
      <c r="X30" s="373">
        <v>16</v>
      </c>
      <c r="Y30" s="494">
        <v>3212</v>
      </c>
      <c r="Z30" s="540"/>
      <c r="AA30" s="373">
        <v>11</v>
      </c>
      <c r="AB30" s="494">
        <v>3846</v>
      </c>
      <c r="AC30" s="609"/>
      <c r="AD30" s="372">
        <v>34</v>
      </c>
      <c r="AE30" s="494">
        <v>17042</v>
      </c>
      <c r="AF30" s="540"/>
      <c r="AG30" s="373">
        <v>10</v>
      </c>
      <c r="AH30" s="494">
        <v>6937</v>
      </c>
      <c r="AI30" s="495"/>
      <c r="AO30" s="120"/>
    </row>
    <row r="31" spans="1:43" ht="20.149999999999999" customHeight="1" x14ac:dyDescent="0.2">
      <c r="B31" s="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X31" s="141"/>
      <c r="Y31" s="141"/>
      <c r="AA31" s="141"/>
      <c r="AB31" s="141"/>
      <c r="AD31" s="141"/>
      <c r="AE31" s="141"/>
      <c r="AG31" s="141"/>
      <c r="AH31" s="141"/>
      <c r="AJ31" s="126"/>
      <c r="AK31" s="126"/>
      <c r="AL31" s="126"/>
      <c r="AO31" s="140"/>
    </row>
    <row r="32" spans="1:43" ht="20.149999999999999" customHeight="1" x14ac:dyDescent="0.2">
      <c r="AJ32" s="126"/>
      <c r="AK32" s="126"/>
      <c r="AL32" s="126"/>
      <c r="AO32" s="140"/>
    </row>
    <row r="33" spans="23:41" ht="20.149999999999999" customHeight="1" x14ac:dyDescent="0.2">
      <c r="W33" s="120"/>
      <c r="Z33" s="120"/>
      <c r="AC33" s="120"/>
      <c r="AF33" s="120"/>
      <c r="AI33" s="120"/>
      <c r="AJ33" s="126"/>
      <c r="AK33" s="126"/>
      <c r="AL33" s="126"/>
      <c r="AO33" s="140"/>
    </row>
    <row r="34" spans="23:41" ht="20.149999999999999" customHeight="1" x14ac:dyDescent="0.2">
      <c r="W34" s="120"/>
      <c r="Z34" s="120"/>
      <c r="AC34" s="120"/>
      <c r="AF34" s="120"/>
      <c r="AI34" s="120"/>
      <c r="AJ34" s="126"/>
      <c r="AK34" s="126"/>
      <c r="AL34" s="126"/>
      <c r="AO34" s="140"/>
    </row>
  </sheetData>
  <mergeCells count="221">
    <mergeCell ref="R3:T3"/>
    <mergeCell ref="R4:T4"/>
    <mergeCell ref="R5:T5"/>
    <mergeCell ref="R10:T10"/>
    <mergeCell ref="R11:T11"/>
    <mergeCell ref="R12:T12"/>
    <mergeCell ref="R13:T13"/>
    <mergeCell ref="R14:T14"/>
    <mergeCell ref="R15:T15"/>
    <mergeCell ref="AE30:AF30"/>
    <mergeCell ref="AE21:AF21"/>
    <mergeCell ref="AE23:AF23"/>
    <mergeCell ref="AE24:AF24"/>
    <mergeCell ref="AE25:AF25"/>
    <mergeCell ref="AE26:AF26"/>
    <mergeCell ref="AE27:AF27"/>
    <mergeCell ref="AD3:AF3"/>
    <mergeCell ref="AD4:AF4"/>
    <mergeCell ref="AD5:AF5"/>
    <mergeCell ref="AD10:AF10"/>
    <mergeCell ref="AD11:AF11"/>
    <mergeCell ref="AD12:AF12"/>
    <mergeCell ref="AD13:AF13"/>
    <mergeCell ref="AD14:AF14"/>
    <mergeCell ref="AD15:AF15"/>
    <mergeCell ref="AD20:AF20"/>
    <mergeCell ref="AE28:AF28"/>
    <mergeCell ref="AE29:AF29"/>
    <mergeCell ref="AE22:AF22"/>
    <mergeCell ref="AB21:AC21"/>
    <mergeCell ref="AB23:AC23"/>
    <mergeCell ref="AB24:AC24"/>
    <mergeCell ref="AB25:AC25"/>
    <mergeCell ref="AB26:AC26"/>
    <mergeCell ref="AA11:AC11"/>
    <mergeCell ref="U4:W4"/>
    <mergeCell ref="U3:W3"/>
    <mergeCell ref="U14:W14"/>
    <mergeCell ref="V21:W21"/>
    <mergeCell ref="X11:Z11"/>
    <mergeCell ref="X12:Z12"/>
    <mergeCell ref="U13:W13"/>
    <mergeCell ref="AA12:AC12"/>
    <mergeCell ref="AA13:AC13"/>
    <mergeCell ref="AA14:AC14"/>
    <mergeCell ref="AA15:AC15"/>
    <mergeCell ref="AB22:AC22"/>
    <mergeCell ref="AB30:AC30"/>
    <mergeCell ref="AB27:AC27"/>
    <mergeCell ref="V23:W23"/>
    <mergeCell ref="V27:W27"/>
    <mergeCell ref="V26:W26"/>
    <mergeCell ref="V25:W25"/>
    <mergeCell ref="Y30:Z30"/>
    <mergeCell ref="AB28:AC28"/>
    <mergeCell ref="AB29:AC29"/>
    <mergeCell ref="B11:D11"/>
    <mergeCell ref="F11:H11"/>
    <mergeCell ref="L14:N14"/>
    <mergeCell ref="F13:H13"/>
    <mergeCell ref="L15:N15"/>
    <mergeCell ref="I13:K13"/>
    <mergeCell ref="F12:H12"/>
    <mergeCell ref="M24:N24"/>
    <mergeCell ref="M23:N23"/>
    <mergeCell ref="M21:N21"/>
    <mergeCell ref="M22:N22"/>
    <mergeCell ref="A30:E30"/>
    <mergeCell ref="A29:E29"/>
    <mergeCell ref="A28:E28"/>
    <mergeCell ref="J21:K21"/>
    <mergeCell ref="J23:K23"/>
    <mergeCell ref="J24:K24"/>
    <mergeCell ref="J25:K25"/>
    <mergeCell ref="J27:K27"/>
    <mergeCell ref="H23:I23"/>
    <mergeCell ref="F21:G21"/>
    <mergeCell ref="H21:I21"/>
    <mergeCell ref="H30:I30"/>
    <mergeCell ref="H28:I28"/>
    <mergeCell ref="H29:I29"/>
    <mergeCell ref="J30:K30"/>
    <mergeCell ref="J29:K29"/>
    <mergeCell ref="J28:K28"/>
    <mergeCell ref="A22:E22"/>
    <mergeCell ref="H22:I22"/>
    <mergeCell ref="J22:K22"/>
    <mergeCell ref="F3:H3"/>
    <mergeCell ref="L4:N4"/>
    <mergeCell ref="L12:N12"/>
    <mergeCell ref="I10:K10"/>
    <mergeCell ref="I11:K11"/>
    <mergeCell ref="L10:N10"/>
    <mergeCell ref="I12:K12"/>
    <mergeCell ref="AA20:AC20"/>
    <mergeCell ref="AA3:AC3"/>
    <mergeCell ref="AA4:AC4"/>
    <mergeCell ref="AA5:AC5"/>
    <mergeCell ref="AA10:AC10"/>
    <mergeCell ref="L5:N5"/>
    <mergeCell ref="L3:N3"/>
    <mergeCell ref="O10:Q10"/>
    <mergeCell ref="O11:Q11"/>
    <mergeCell ref="X3:Z3"/>
    <mergeCell ref="F15:H15"/>
    <mergeCell ref="O3:Q3"/>
    <mergeCell ref="U15:W15"/>
    <mergeCell ref="U12:W12"/>
    <mergeCell ref="U11:W11"/>
    <mergeCell ref="U10:W10"/>
    <mergeCell ref="U5:W5"/>
    <mergeCell ref="A3:E3"/>
    <mergeCell ref="A20:E21"/>
    <mergeCell ref="A23:E23"/>
    <mergeCell ref="I4:K4"/>
    <mergeCell ref="I3:K3"/>
    <mergeCell ref="H24:I24"/>
    <mergeCell ref="J26:K26"/>
    <mergeCell ref="A26:E26"/>
    <mergeCell ref="A27:E27"/>
    <mergeCell ref="A24:E24"/>
    <mergeCell ref="B5:D5"/>
    <mergeCell ref="B13:D13"/>
    <mergeCell ref="A25:E25"/>
    <mergeCell ref="B12:D12"/>
    <mergeCell ref="C15:D15"/>
    <mergeCell ref="I5:K5"/>
    <mergeCell ref="F10:H10"/>
    <mergeCell ref="I14:K14"/>
    <mergeCell ref="F14:H14"/>
    <mergeCell ref="H25:I25"/>
    <mergeCell ref="H26:I26"/>
    <mergeCell ref="H27:I27"/>
    <mergeCell ref="F4:H4"/>
    <mergeCell ref="F5:H5"/>
    <mergeCell ref="A10:E10"/>
    <mergeCell ref="L20:N20"/>
    <mergeCell ref="C14:D14"/>
    <mergeCell ref="O15:Q15"/>
    <mergeCell ref="I15:K15"/>
    <mergeCell ref="L11:N11"/>
    <mergeCell ref="O20:Q20"/>
    <mergeCell ref="B4:D4"/>
    <mergeCell ref="A14:B15"/>
    <mergeCell ref="O4:Q4"/>
    <mergeCell ref="O5:Q5"/>
    <mergeCell ref="O12:Q12"/>
    <mergeCell ref="O13:Q13"/>
    <mergeCell ref="L13:N13"/>
    <mergeCell ref="O14:Q14"/>
    <mergeCell ref="H20:K20"/>
    <mergeCell ref="A6:Y6"/>
    <mergeCell ref="U20:W20"/>
    <mergeCell ref="X13:Z13"/>
    <mergeCell ref="X14:Z14"/>
    <mergeCell ref="X15:Z15"/>
    <mergeCell ref="X4:Z4"/>
    <mergeCell ref="X5:Z5"/>
    <mergeCell ref="X10:Z10"/>
    <mergeCell ref="M28:N28"/>
    <mergeCell ref="M27:N27"/>
    <mergeCell ref="M30:N30"/>
    <mergeCell ref="M29:N29"/>
    <mergeCell ref="V24:W24"/>
    <mergeCell ref="V30:W30"/>
    <mergeCell ref="V29:W29"/>
    <mergeCell ref="V28:W28"/>
    <mergeCell ref="M25:N25"/>
    <mergeCell ref="P30:Q30"/>
    <mergeCell ref="P29:Q29"/>
    <mergeCell ref="P28:Q28"/>
    <mergeCell ref="P24:Q24"/>
    <mergeCell ref="M26:N26"/>
    <mergeCell ref="S30:T30"/>
    <mergeCell ref="S24:T24"/>
    <mergeCell ref="S25:T25"/>
    <mergeCell ref="S26:T26"/>
    <mergeCell ref="S27:T27"/>
    <mergeCell ref="S28:T28"/>
    <mergeCell ref="P21:Q21"/>
    <mergeCell ref="P23:Q23"/>
    <mergeCell ref="P27:Q27"/>
    <mergeCell ref="P26:Q26"/>
    <mergeCell ref="P25:Q25"/>
    <mergeCell ref="Y27:Z27"/>
    <mergeCell ref="X20:Z20"/>
    <mergeCell ref="Y28:Z28"/>
    <mergeCell ref="Y29:Z29"/>
    <mergeCell ref="Y21:Z21"/>
    <mergeCell ref="Y23:Z23"/>
    <mergeCell ref="Y24:Z24"/>
    <mergeCell ref="Y25:Z25"/>
    <mergeCell ref="Y26:Z26"/>
    <mergeCell ref="R20:T20"/>
    <mergeCell ref="S21:T21"/>
    <mergeCell ref="S23:T23"/>
    <mergeCell ref="S29:T29"/>
    <mergeCell ref="P22:Q22"/>
    <mergeCell ref="S22:T22"/>
    <mergeCell ref="V22:W22"/>
    <mergeCell ref="Y22:Z22"/>
    <mergeCell ref="AG3:AI3"/>
    <mergeCell ref="AG4:AI4"/>
    <mergeCell ref="AG5:AI5"/>
    <mergeCell ref="AG10:AI10"/>
    <mergeCell ref="AG11:AI11"/>
    <mergeCell ref="AG12:AI12"/>
    <mergeCell ref="AG13:AI13"/>
    <mergeCell ref="AG14:AI14"/>
    <mergeCell ref="AG15:AI15"/>
    <mergeCell ref="AH30:AI30"/>
    <mergeCell ref="AG20:AI20"/>
    <mergeCell ref="AH21:AI21"/>
    <mergeCell ref="AH23:AI23"/>
    <mergeCell ref="AH24:AI24"/>
    <mergeCell ref="AH25:AI25"/>
    <mergeCell ref="AH26:AI26"/>
    <mergeCell ref="AH27:AI27"/>
    <mergeCell ref="AH28:AI28"/>
    <mergeCell ref="AH29:AI29"/>
    <mergeCell ref="AH22:AI22"/>
  </mergeCells>
  <phoneticPr fontId="2"/>
  <pageMargins left="0.6692913385826772" right="0.78740157480314965" top="0.86614173228346458" bottom="0.59055118110236227" header="0.51181102362204722" footer="0.39370078740157483"/>
  <pageSetup paperSize="9" scale="85" firstPageNumber="25" orientation="portrait" useFirstPageNumber="1" r:id="rId1"/>
  <headerFooter alignWithMargins="0">
    <oddFooter>&amp;C&amp;"ＭＳ Ｐ明朝,標準"－&amp;P－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38"/>
  <sheetViews>
    <sheetView showGridLines="0" topLeftCell="A20" zoomScaleNormal="100" workbookViewId="0">
      <selection activeCell="S34" sqref="S34"/>
    </sheetView>
  </sheetViews>
  <sheetFormatPr defaultColWidth="10.6328125" defaultRowHeight="20.149999999999999" customHeight="1" x14ac:dyDescent="0.2"/>
  <cols>
    <col min="1" max="1" width="2.6328125" style="233" customWidth="1"/>
    <col min="2" max="2" width="15.6328125" style="233" customWidth="1"/>
    <col min="3" max="3" width="2.6328125" style="233" customWidth="1"/>
    <col min="4" max="18" width="4.26953125" style="233" customWidth="1"/>
    <col min="19" max="21" width="4.36328125" style="233" customWidth="1"/>
    <col min="22" max="256" width="10.6328125" style="233"/>
    <col min="257" max="257" width="2.6328125" style="233" customWidth="1"/>
    <col min="258" max="258" width="15.6328125" style="233" customWidth="1"/>
    <col min="259" max="259" width="2.6328125" style="233" customWidth="1"/>
    <col min="260" max="274" width="4.26953125" style="233" customWidth="1"/>
    <col min="275" max="277" width="4.36328125" style="233" customWidth="1"/>
    <col min="278" max="512" width="10.6328125" style="233"/>
    <col min="513" max="513" width="2.6328125" style="233" customWidth="1"/>
    <col min="514" max="514" width="15.6328125" style="233" customWidth="1"/>
    <col min="515" max="515" width="2.6328125" style="233" customWidth="1"/>
    <col min="516" max="530" width="4.26953125" style="233" customWidth="1"/>
    <col min="531" max="533" width="4.36328125" style="233" customWidth="1"/>
    <col min="534" max="768" width="10.6328125" style="233"/>
    <col min="769" max="769" width="2.6328125" style="233" customWidth="1"/>
    <col min="770" max="770" width="15.6328125" style="233" customWidth="1"/>
    <col min="771" max="771" width="2.6328125" style="233" customWidth="1"/>
    <col min="772" max="786" width="4.26953125" style="233" customWidth="1"/>
    <col min="787" max="789" width="4.36328125" style="233" customWidth="1"/>
    <col min="790" max="1024" width="10.6328125" style="233"/>
    <col min="1025" max="1025" width="2.6328125" style="233" customWidth="1"/>
    <col min="1026" max="1026" width="15.6328125" style="233" customWidth="1"/>
    <col min="1027" max="1027" width="2.6328125" style="233" customWidth="1"/>
    <col min="1028" max="1042" width="4.26953125" style="233" customWidth="1"/>
    <col min="1043" max="1045" width="4.36328125" style="233" customWidth="1"/>
    <col min="1046" max="1280" width="10.6328125" style="233"/>
    <col min="1281" max="1281" width="2.6328125" style="233" customWidth="1"/>
    <col min="1282" max="1282" width="15.6328125" style="233" customWidth="1"/>
    <col min="1283" max="1283" width="2.6328125" style="233" customWidth="1"/>
    <col min="1284" max="1298" width="4.26953125" style="233" customWidth="1"/>
    <col min="1299" max="1301" width="4.36328125" style="233" customWidth="1"/>
    <col min="1302" max="1536" width="10.6328125" style="233"/>
    <col min="1537" max="1537" width="2.6328125" style="233" customWidth="1"/>
    <col min="1538" max="1538" width="15.6328125" style="233" customWidth="1"/>
    <col min="1539" max="1539" width="2.6328125" style="233" customWidth="1"/>
    <col min="1540" max="1554" width="4.26953125" style="233" customWidth="1"/>
    <col min="1555" max="1557" width="4.36328125" style="233" customWidth="1"/>
    <col min="1558" max="1792" width="10.6328125" style="233"/>
    <col min="1793" max="1793" width="2.6328125" style="233" customWidth="1"/>
    <col min="1794" max="1794" width="15.6328125" style="233" customWidth="1"/>
    <col min="1795" max="1795" width="2.6328125" style="233" customWidth="1"/>
    <col min="1796" max="1810" width="4.26953125" style="233" customWidth="1"/>
    <col min="1811" max="1813" width="4.36328125" style="233" customWidth="1"/>
    <col min="1814" max="2048" width="10.6328125" style="233"/>
    <col min="2049" max="2049" width="2.6328125" style="233" customWidth="1"/>
    <col min="2050" max="2050" width="15.6328125" style="233" customWidth="1"/>
    <col min="2051" max="2051" width="2.6328125" style="233" customWidth="1"/>
    <col min="2052" max="2066" width="4.26953125" style="233" customWidth="1"/>
    <col min="2067" max="2069" width="4.36328125" style="233" customWidth="1"/>
    <col min="2070" max="2304" width="10.6328125" style="233"/>
    <col min="2305" max="2305" width="2.6328125" style="233" customWidth="1"/>
    <col min="2306" max="2306" width="15.6328125" style="233" customWidth="1"/>
    <col min="2307" max="2307" width="2.6328125" style="233" customWidth="1"/>
    <col min="2308" max="2322" width="4.26953125" style="233" customWidth="1"/>
    <col min="2323" max="2325" width="4.36328125" style="233" customWidth="1"/>
    <col min="2326" max="2560" width="10.6328125" style="233"/>
    <col min="2561" max="2561" width="2.6328125" style="233" customWidth="1"/>
    <col min="2562" max="2562" width="15.6328125" style="233" customWidth="1"/>
    <col min="2563" max="2563" width="2.6328125" style="233" customWidth="1"/>
    <col min="2564" max="2578" width="4.26953125" style="233" customWidth="1"/>
    <col min="2579" max="2581" width="4.36328125" style="233" customWidth="1"/>
    <col min="2582" max="2816" width="10.6328125" style="233"/>
    <col min="2817" max="2817" width="2.6328125" style="233" customWidth="1"/>
    <col min="2818" max="2818" width="15.6328125" style="233" customWidth="1"/>
    <col min="2819" max="2819" width="2.6328125" style="233" customWidth="1"/>
    <col min="2820" max="2834" width="4.26953125" style="233" customWidth="1"/>
    <col min="2835" max="2837" width="4.36328125" style="233" customWidth="1"/>
    <col min="2838" max="3072" width="10.6328125" style="233"/>
    <col min="3073" max="3073" width="2.6328125" style="233" customWidth="1"/>
    <col min="3074" max="3074" width="15.6328125" style="233" customWidth="1"/>
    <col min="3075" max="3075" width="2.6328125" style="233" customWidth="1"/>
    <col min="3076" max="3090" width="4.26953125" style="233" customWidth="1"/>
    <col min="3091" max="3093" width="4.36328125" style="233" customWidth="1"/>
    <col min="3094" max="3328" width="10.6328125" style="233"/>
    <col min="3329" max="3329" width="2.6328125" style="233" customWidth="1"/>
    <col min="3330" max="3330" width="15.6328125" style="233" customWidth="1"/>
    <col min="3331" max="3331" width="2.6328125" style="233" customWidth="1"/>
    <col min="3332" max="3346" width="4.26953125" style="233" customWidth="1"/>
    <col min="3347" max="3349" width="4.36328125" style="233" customWidth="1"/>
    <col min="3350" max="3584" width="10.6328125" style="233"/>
    <col min="3585" max="3585" width="2.6328125" style="233" customWidth="1"/>
    <col min="3586" max="3586" width="15.6328125" style="233" customWidth="1"/>
    <col min="3587" max="3587" width="2.6328125" style="233" customWidth="1"/>
    <col min="3588" max="3602" width="4.26953125" style="233" customWidth="1"/>
    <col min="3603" max="3605" width="4.36328125" style="233" customWidth="1"/>
    <col min="3606" max="3840" width="10.6328125" style="233"/>
    <col min="3841" max="3841" width="2.6328125" style="233" customWidth="1"/>
    <col min="3842" max="3842" width="15.6328125" style="233" customWidth="1"/>
    <col min="3843" max="3843" width="2.6328125" style="233" customWidth="1"/>
    <col min="3844" max="3858" width="4.26953125" style="233" customWidth="1"/>
    <col min="3859" max="3861" width="4.36328125" style="233" customWidth="1"/>
    <col min="3862" max="4096" width="10.6328125" style="233"/>
    <col min="4097" max="4097" width="2.6328125" style="233" customWidth="1"/>
    <col min="4098" max="4098" width="15.6328125" style="233" customWidth="1"/>
    <col min="4099" max="4099" width="2.6328125" style="233" customWidth="1"/>
    <col min="4100" max="4114" width="4.26953125" style="233" customWidth="1"/>
    <col min="4115" max="4117" width="4.36328125" style="233" customWidth="1"/>
    <col min="4118" max="4352" width="10.6328125" style="233"/>
    <col min="4353" max="4353" width="2.6328125" style="233" customWidth="1"/>
    <col min="4354" max="4354" width="15.6328125" style="233" customWidth="1"/>
    <col min="4355" max="4355" width="2.6328125" style="233" customWidth="1"/>
    <col min="4356" max="4370" width="4.26953125" style="233" customWidth="1"/>
    <col min="4371" max="4373" width="4.36328125" style="233" customWidth="1"/>
    <col min="4374" max="4608" width="10.6328125" style="233"/>
    <col min="4609" max="4609" width="2.6328125" style="233" customWidth="1"/>
    <col min="4610" max="4610" width="15.6328125" style="233" customWidth="1"/>
    <col min="4611" max="4611" width="2.6328125" style="233" customWidth="1"/>
    <col min="4612" max="4626" width="4.26953125" style="233" customWidth="1"/>
    <col min="4627" max="4629" width="4.36328125" style="233" customWidth="1"/>
    <col min="4630" max="4864" width="10.6328125" style="233"/>
    <col min="4865" max="4865" width="2.6328125" style="233" customWidth="1"/>
    <col min="4866" max="4866" width="15.6328125" style="233" customWidth="1"/>
    <col min="4867" max="4867" width="2.6328125" style="233" customWidth="1"/>
    <col min="4868" max="4882" width="4.26953125" style="233" customWidth="1"/>
    <col min="4883" max="4885" width="4.36328125" style="233" customWidth="1"/>
    <col min="4886" max="5120" width="10.6328125" style="233"/>
    <col min="5121" max="5121" width="2.6328125" style="233" customWidth="1"/>
    <col min="5122" max="5122" width="15.6328125" style="233" customWidth="1"/>
    <col min="5123" max="5123" width="2.6328125" style="233" customWidth="1"/>
    <col min="5124" max="5138" width="4.26953125" style="233" customWidth="1"/>
    <col min="5139" max="5141" width="4.36328125" style="233" customWidth="1"/>
    <col min="5142" max="5376" width="10.6328125" style="233"/>
    <col min="5377" max="5377" width="2.6328125" style="233" customWidth="1"/>
    <col min="5378" max="5378" width="15.6328125" style="233" customWidth="1"/>
    <col min="5379" max="5379" width="2.6328125" style="233" customWidth="1"/>
    <col min="5380" max="5394" width="4.26953125" style="233" customWidth="1"/>
    <col min="5395" max="5397" width="4.36328125" style="233" customWidth="1"/>
    <col min="5398" max="5632" width="10.6328125" style="233"/>
    <col min="5633" max="5633" width="2.6328125" style="233" customWidth="1"/>
    <col min="5634" max="5634" width="15.6328125" style="233" customWidth="1"/>
    <col min="5635" max="5635" width="2.6328125" style="233" customWidth="1"/>
    <col min="5636" max="5650" width="4.26953125" style="233" customWidth="1"/>
    <col min="5651" max="5653" width="4.36328125" style="233" customWidth="1"/>
    <col min="5654" max="5888" width="10.6328125" style="233"/>
    <col min="5889" max="5889" width="2.6328125" style="233" customWidth="1"/>
    <col min="5890" max="5890" width="15.6328125" style="233" customWidth="1"/>
    <col min="5891" max="5891" width="2.6328125" style="233" customWidth="1"/>
    <col min="5892" max="5906" width="4.26953125" style="233" customWidth="1"/>
    <col min="5907" max="5909" width="4.36328125" style="233" customWidth="1"/>
    <col min="5910" max="6144" width="10.6328125" style="233"/>
    <col min="6145" max="6145" width="2.6328125" style="233" customWidth="1"/>
    <col min="6146" max="6146" width="15.6328125" style="233" customWidth="1"/>
    <col min="6147" max="6147" width="2.6328125" style="233" customWidth="1"/>
    <col min="6148" max="6162" width="4.26953125" style="233" customWidth="1"/>
    <col min="6163" max="6165" width="4.36328125" style="233" customWidth="1"/>
    <col min="6166" max="6400" width="10.6328125" style="233"/>
    <col min="6401" max="6401" width="2.6328125" style="233" customWidth="1"/>
    <col min="6402" max="6402" width="15.6328125" style="233" customWidth="1"/>
    <col min="6403" max="6403" width="2.6328125" style="233" customWidth="1"/>
    <col min="6404" max="6418" width="4.26953125" style="233" customWidth="1"/>
    <col min="6419" max="6421" width="4.36328125" style="233" customWidth="1"/>
    <col min="6422" max="6656" width="10.6328125" style="233"/>
    <col min="6657" max="6657" width="2.6328125" style="233" customWidth="1"/>
    <col min="6658" max="6658" width="15.6328125" style="233" customWidth="1"/>
    <col min="6659" max="6659" width="2.6328125" style="233" customWidth="1"/>
    <col min="6660" max="6674" width="4.26953125" style="233" customWidth="1"/>
    <col min="6675" max="6677" width="4.36328125" style="233" customWidth="1"/>
    <col min="6678" max="6912" width="10.6328125" style="233"/>
    <col min="6913" max="6913" width="2.6328125" style="233" customWidth="1"/>
    <col min="6914" max="6914" width="15.6328125" style="233" customWidth="1"/>
    <col min="6915" max="6915" width="2.6328125" style="233" customWidth="1"/>
    <col min="6916" max="6930" width="4.26953125" style="233" customWidth="1"/>
    <col min="6931" max="6933" width="4.36328125" style="233" customWidth="1"/>
    <col min="6934" max="7168" width="10.6328125" style="233"/>
    <col min="7169" max="7169" width="2.6328125" style="233" customWidth="1"/>
    <col min="7170" max="7170" width="15.6328125" style="233" customWidth="1"/>
    <col min="7171" max="7171" width="2.6328125" style="233" customWidth="1"/>
    <col min="7172" max="7186" width="4.26953125" style="233" customWidth="1"/>
    <col min="7187" max="7189" width="4.36328125" style="233" customWidth="1"/>
    <col min="7190" max="7424" width="10.6328125" style="233"/>
    <col min="7425" max="7425" width="2.6328125" style="233" customWidth="1"/>
    <col min="7426" max="7426" width="15.6328125" style="233" customWidth="1"/>
    <col min="7427" max="7427" width="2.6328125" style="233" customWidth="1"/>
    <col min="7428" max="7442" width="4.26953125" style="233" customWidth="1"/>
    <col min="7443" max="7445" width="4.36328125" style="233" customWidth="1"/>
    <col min="7446" max="7680" width="10.6328125" style="233"/>
    <col min="7681" max="7681" width="2.6328125" style="233" customWidth="1"/>
    <col min="7682" max="7682" width="15.6328125" style="233" customWidth="1"/>
    <col min="7683" max="7683" width="2.6328125" style="233" customWidth="1"/>
    <col min="7684" max="7698" width="4.26953125" style="233" customWidth="1"/>
    <col min="7699" max="7701" width="4.36328125" style="233" customWidth="1"/>
    <col min="7702" max="7936" width="10.6328125" style="233"/>
    <col min="7937" max="7937" width="2.6328125" style="233" customWidth="1"/>
    <col min="7938" max="7938" width="15.6328125" style="233" customWidth="1"/>
    <col min="7939" max="7939" width="2.6328125" style="233" customWidth="1"/>
    <col min="7940" max="7954" width="4.26953125" style="233" customWidth="1"/>
    <col min="7955" max="7957" width="4.36328125" style="233" customWidth="1"/>
    <col min="7958" max="8192" width="10.6328125" style="233"/>
    <col min="8193" max="8193" width="2.6328125" style="233" customWidth="1"/>
    <col min="8194" max="8194" width="15.6328125" style="233" customWidth="1"/>
    <col min="8195" max="8195" width="2.6328125" style="233" customWidth="1"/>
    <col min="8196" max="8210" width="4.26953125" style="233" customWidth="1"/>
    <col min="8211" max="8213" width="4.36328125" style="233" customWidth="1"/>
    <col min="8214" max="8448" width="10.6328125" style="233"/>
    <col min="8449" max="8449" width="2.6328125" style="233" customWidth="1"/>
    <col min="8450" max="8450" width="15.6328125" style="233" customWidth="1"/>
    <col min="8451" max="8451" width="2.6328125" style="233" customWidth="1"/>
    <col min="8452" max="8466" width="4.26953125" style="233" customWidth="1"/>
    <col min="8467" max="8469" width="4.36328125" style="233" customWidth="1"/>
    <col min="8470" max="8704" width="10.6328125" style="233"/>
    <col min="8705" max="8705" width="2.6328125" style="233" customWidth="1"/>
    <col min="8706" max="8706" width="15.6328125" style="233" customWidth="1"/>
    <col min="8707" max="8707" width="2.6328125" style="233" customWidth="1"/>
    <col min="8708" max="8722" width="4.26953125" style="233" customWidth="1"/>
    <col min="8723" max="8725" width="4.36328125" style="233" customWidth="1"/>
    <col min="8726" max="8960" width="10.6328125" style="233"/>
    <col min="8961" max="8961" width="2.6328125" style="233" customWidth="1"/>
    <col min="8962" max="8962" width="15.6328125" style="233" customWidth="1"/>
    <col min="8963" max="8963" width="2.6328125" style="233" customWidth="1"/>
    <col min="8964" max="8978" width="4.26953125" style="233" customWidth="1"/>
    <col min="8979" max="8981" width="4.36328125" style="233" customWidth="1"/>
    <col min="8982" max="9216" width="10.6328125" style="233"/>
    <col min="9217" max="9217" width="2.6328125" style="233" customWidth="1"/>
    <col min="9218" max="9218" width="15.6328125" style="233" customWidth="1"/>
    <col min="9219" max="9219" width="2.6328125" style="233" customWidth="1"/>
    <col min="9220" max="9234" width="4.26953125" style="233" customWidth="1"/>
    <col min="9235" max="9237" width="4.36328125" style="233" customWidth="1"/>
    <col min="9238" max="9472" width="10.6328125" style="233"/>
    <col min="9473" max="9473" width="2.6328125" style="233" customWidth="1"/>
    <col min="9474" max="9474" width="15.6328125" style="233" customWidth="1"/>
    <col min="9475" max="9475" width="2.6328125" style="233" customWidth="1"/>
    <col min="9476" max="9490" width="4.26953125" style="233" customWidth="1"/>
    <col min="9491" max="9493" width="4.36328125" style="233" customWidth="1"/>
    <col min="9494" max="9728" width="10.6328125" style="233"/>
    <col min="9729" max="9729" width="2.6328125" style="233" customWidth="1"/>
    <col min="9730" max="9730" width="15.6328125" style="233" customWidth="1"/>
    <col min="9731" max="9731" width="2.6328125" style="233" customWidth="1"/>
    <col min="9732" max="9746" width="4.26953125" style="233" customWidth="1"/>
    <col min="9747" max="9749" width="4.36328125" style="233" customWidth="1"/>
    <col min="9750" max="9984" width="10.6328125" style="233"/>
    <col min="9985" max="9985" width="2.6328125" style="233" customWidth="1"/>
    <col min="9986" max="9986" width="15.6328125" style="233" customWidth="1"/>
    <col min="9987" max="9987" width="2.6328125" style="233" customWidth="1"/>
    <col min="9988" max="10002" width="4.26953125" style="233" customWidth="1"/>
    <col min="10003" max="10005" width="4.36328125" style="233" customWidth="1"/>
    <col min="10006" max="10240" width="10.6328125" style="233"/>
    <col min="10241" max="10241" width="2.6328125" style="233" customWidth="1"/>
    <col min="10242" max="10242" width="15.6328125" style="233" customWidth="1"/>
    <col min="10243" max="10243" width="2.6328125" style="233" customWidth="1"/>
    <col min="10244" max="10258" width="4.26953125" style="233" customWidth="1"/>
    <col min="10259" max="10261" width="4.36328125" style="233" customWidth="1"/>
    <col min="10262" max="10496" width="10.6328125" style="233"/>
    <col min="10497" max="10497" width="2.6328125" style="233" customWidth="1"/>
    <col min="10498" max="10498" width="15.6328125" style="233" customWidth="1"/>
    <col min="10499" max="10499" width="2.6328125" style="233" customWidth="1"/>
    <col min="10500" max="10514" width="4.26953125" style="233" customWidth="1"/>
    <col min="10515" max="10517" width="4.36328125" style="233" customWidth="1"/>
    <col min="10518" max="10752" width="10.6328125" style="233"/>
    <col min="10753" max="10753" width="2.6328125" style="233" customWidth="1"/>
    <col min="10754" max="10754" width="15.6328125" style="233" customWidth="1"/>
    <col min="10755" max="10755" width="2.6328125" style="233" customWidth="1"/>
    <col min="10756" max="10770" width="4.26953125" style="233" customWidth="1"/>
    <col min="10771" max="10773" width="4.36328125" style="233" customWidth="1"/>
    <col min="10774" max="11008" width="10.6328125" style="233"/>
    <col min="11009" max="11009" width="2.6328125" style="233" customWidth="1"/>
    <col min="11010" max="11010" width="15.6328125" style="233" customWidth="1"/>
    <col min="11011" max="11011" width="2.6328125" style="233" customWidth="1"/>
    <col min="11012" max="11026" width="4.26953125" style="233" customWidth="1"/>
    <col min="11027" max="11029" width="4.36328125" style="233" customWidth="1"/>
    <col min="11030" max="11264" width="10.6328125" style="233"/>
    <col min="11265" max="11265" width="2.6328125" style="233" customWidth="1"/>
    <col min="11266" max="11266" width="15.6328125" style="233" customWidth="1"/>
    <col min="11267" max="11267" width="2.6328125" style="233" customWidth="1"/>
    <col min="11268" max="11282" width="4.26953125" style="233" customWidth="1"/>
    <col min="11283" max="11285" width="4.36328125" style="233" customWidth="1"/>
    <col min="11286" max="11520" width="10.6328125" style="233"/>
    <col min="11521" max="11521" width="2.6328125" style="233" customWidth="1"/>
    <col min="11522" max="11522" width="15.6328125" style="233" customWidth="1"/>
    <col min="11523" max="11523" width="2.6328125" style="233" customWidth="1"/>
    <col min="11524" max="11538" width="4.26953125" style="233" customWidth="1"/>
    <col min="11539" max="11541" width="4.36328125" style="233" customWidth="1"/>
    <col min="11542" max="11776" width="10.6328125" style="233"/>
    <col min="11777" max="11777" width="2.6328125" style="233" customWidth="1"/>
    <col min="11778" max="11778" width="15.6328125" style="233" customWidth="1"/>
    <col min="11779" max="11779" width="2.6328125" style="233" customWidth="1"/>
    <col min="11780" max="11794" width="4.26953125" style="233" customWidth="1"/>
    <col min="11795" max="11797" width="4.36328125" style="233" customWidth="1"/>
    <col min="11798" max="12032" width="10.6328125" style="233"/>
    <col min="12033" max="12033" width="2.6328125" style="233" customWidth="1"/>
    <col min="12034" max="12034" width="15.6328125" style="233" customWidth="1"/>
    <col min="12035" max="12035" width="2.6328125" style="233" customWidth="1"/>
    <col min="12036" max="12050" width="4.26953125" style="233" customWidth="1"/>
    <col min="12051" max="12053" width="4.36328125" style="233" customWidth="1"/>
    <col min="12054" max="12288" width="10.6328125" style="233"/>
    <col min="12289" max="12289" width="2.6328125" style="233" customWidth="1"/>
    <col min="12290" max="12290" width="15.6328125" style="233" customWidth="1"/>
    <col min="12291" max="12291" width="2.6328125" style="233" customWidth="1"/>
    <col min="12292" max="12306" width="4.26953125" style="233" customWidth="1"/>
    <col min="12307" max="12309" width="4.36328125" style="233" customWidth="1"/>
    <col min="12310" max="12544" width="10.6328125" style="233"/>
    <col min="12545" max="12545" width="2.6328125" style="233" customWidth="1"/>
    <col min="12546" max="12546" width="15.6328125" style="233" customWidth="1"/>
    <col min="12547" max="12547" width="2.6328125" style="233" customWidth="1"/>
    <col min="12548" max="12562" width="4.26953125" style="233" customWidth="1"/>
    <col min="12563" max="12565" width="4.36328125" style="233" customWidth="1"/>
    <col min="12566" max="12800" width="10.6328125" style="233"/>
    <col min="12801" max="12801" width="2.6328125" style="233" customWidth="1"/>
    <col min="12802" max="12802" width="15.6328125" style="233" customWidth="1"/>
    <col min="12803" max="12803" width="2.6328125" style="233" customWidth="1"/>
    <col min="12804" max="12818" width="4.26953125" style="233" customWidth="1"/>
    <col min="12819" max="12821" width="4.36328125" style="233" customWidth="1"/>
    <col min="12822" max="13056" width="10.6328125" style="233"/>
    <col min="13057" max="13057" width="2.6328125" style="233" customWidth="1"/>
    <col min="13058" max="13058" width="15.6328125" style="233" customWidth="1"/>
    <col min="13059" max="13059" width="2.6328125" style="233" customWidth="1"/>
    <col min="13060" max="13074" width="4.26953125" style="233" customWidth="1"/>
    <col min="13075" max="13077" width="4.36328125" style="233" customWidth="1"/>
    <col min="13078" max="13312" width="10.6328125" style="233"/>
    <col min="13313" max="13313" width="2.6328125" style="233" customWidth="1"/>
    <col min="13314" max="13314" width="15.6328125" style="233" customWidth="1"/>
    <col min="13315" max="13315" width="2.6328125" style="233" customWidth="1"/>
    <col min="13316" max="13330" width="4.26953125" style="233" customWidth="1"/>
    <col min="13331" max="13333" width="4.36328125" style="233" customWidth="1"/>
    <col min="13334" max="13568" width="10.6328125" style="233"/>
    <col min="13569" max="13569" width="2.6328125" style="233" customWidth="1"/>
    <col min="13570" max="13570" width="15.6328125" style="233" customWidth="1"/>
    <col min="13571" max="13571" width="2.6328125" style="233" customWidth="1"/>
    <col min="13572" max="13586" width="4.26953125" style="233" customWidth="1"/>
    <col min="13587" max="13589" width="4.36328125" style="233" customWidth="1"/>
    <col min="13590" max="13824" width="10.6328125" style="233"/>
    <col min="13825" max="13825" width="2.6328125" style="233" customWidth="1"/>
    <col min="13826" max="13826" width="15.6328125" style="233" customWidth="1"/>
    <col min="13827" max="13827" width="2.6328125" style="233" customWidth="1"/>
    <col min="13828" max="13842" width="4.26953125" style="233" customWidth="1"/>
    <col min="13843" max="13845" width="4.36328125" style="233" customWidth="1"/>
    <col min="13846" max="14080" width="10.6328125" style="233"/>
    <col min="14081" max="14081" width="2.6328125" style="233" customWidth="1"/>
    <col min="14082" max="14082" width="15.6328125" style="233" customWidth="1"/>
    <col min="14083" max="14083" width="2.6328125" style="233" customWidth="1"/>
    <col min="14084" max="14098" width="4.26953125" style="233" customWidth="1"/>
    <col min="14099" max="14101" width="4.36328125" style="233" customWidth="1"/>
    <col min="14102" max="14336" width="10.6328125" style="233"/>
    <col min="14337" max="14337" width="2.6328125" style="233" customWidth="1"/>
    <col min="14338" max="14338" width="15.6328125" style="233" customWidth="1"/>
    <col min="14339" max="14339" width="2.6328125" style="233" customWidth="1"/>
    <col min="14340" max="14354" width="4.26953125" style="233" customWidth="1"/>
    <col min="14355" max="14357" width="4.36328125" style="233" customWidth="1"/>
    <col min="14358" max="14592" width="10.6328125" style="233"/>
    <col min="14593" max="14593" width="2.6328125" style="233" customWidth="1"/>
    <col min="14594" max="14594" width="15.6328125" style="233" customWidth="1"/>
    <col min="14595" max="14595" width="2.6328125" style="233" customWidth="1"/>
    <col min="14596" max="14610" width="4.26953125" style="233" customWidth="1"/>
    <col min="14611" max="14613" width="4.36328125" style="233" customWidth="1"/>
    <col min="14614" max="14848" width="10.6328125" style="233"/>
    <col min="14849" max="14849" width="2.6328125" style="233" customWidth="1"/>
    <col min="14850" max="14850" width="15.6328125" style="233" customWidth="1"/>
    <col min="14851" max="14851" width="2.6328125" style="233" customWidth="1"/>
    <col min="14852" max="14866" width="4.26953125" style="233" customWidth="1"/>
    <col min="14867" max="14869" width="4.36328125" style="233" customWidth="1"/>
    <col min="14870" max="15104" width="10.6328125" style="233"/>
    <col min="15105" max="15105" width="2.6328125" style="233" customWidth="1"/>
    <col min="15106" max="15106" width="15.6328125" style="233" customWidth="1"/>
    <col min="15107" max="15107" width="2.6328125" style="233" customWidth="1"/>
    <col min="15108" max="15122" width="4.26953125" style="233" customWidth="1"/>
    <col min="15123" max="15125" width="4.36328125" style="233" customWidth="1"/>
    <col min="15126" max="15360" width="10.6328125" style="233"/>
    <col min="15361" max="15361" width="2.6328125" style="233" customWidth="1"/>
    <col min="15362" max="15362" width="15.6328125" style="233" customWidth="1"/>
    <col min="15363" max="15363" width="2.6328125" style="233" customWidth="1"/>
    <col min="15364" max="15378" width="4.26953125" style="233" customWidth="1"/>
    <col min="15379" max="15381" width="4.36328125" style="233" customWidth="1"/>
    <col min="15382" max="15616" width="10.6328125" style="233"/>
    <col min="15617" max="15617" width="2.6328125" style="233" customWidth="1"/>
    <col min="15618" max="15618" width="15.6328125" style="233" customWidth="1"/>
    <col min="15619" max="15619" width="2.6328125" style="233" customWidth="1"/>
    <col min="15620" max="15634" width="4.26953125" style="233" customWidth="1"/>
    <col min="15635" max="15637" width="4.36328125" style="233" customWidth="1"/>
    <col min="15638" max="15872" width="10.6328125" style="233"/>
    <col min="15873" max="15873" width="2.6328125" style="233" customWidth="1"/>
    <col min="15874" max="15874" width="15.6328125" style="233" customWidth="1"/>
    <col min="15875" max="15875" width="2.6328125" style="233" customWidth="1"/>
    <col min="15876" max="15890" width="4.26953125" style="233" customWidth="1"/>
    <col min="15891" max="15893" width="4.36328125" style="233" customWidth="1"/>
    <col min="15894" max="16128" width="10.6328125" style="233"/>
    <col min="16129" max="16129" width="2.6328125" style="233" customWidth="1"/>
    <col min="16130" max="16130" width="15.6328125" style="233" customWidth="1"/>
    <col min="16131" max="16131" width="2.6328125" style="233" customWidth="1"/>
    <col min="16132" max="16146" width="4.26953125" style="233" customWidth="1"/>
    <col min="16147" max="16149" width="4.36328125" style="233" customWidth="1"/>
    <col min="16150" max="16384" width="10.6328125" style="233"/>
  </cols>
  <sheetData>
    <row r="1" spans="1:37" ht="30" customHeight="1" x14ac:dyDescent="0.2">
      <c r="A1" s="685" t="s">
        <v>423</v>
      </c>
      <c r="B1" s="685"/>
      <c r="C1" s="685"/>
      <c r="D1" s="685"/>
      <c r="E1" s="196"/>
      <c r="F1" s="196"/>
    </row>
    <row r="2" spans="1:37" s="198" customFormat="1" ht="19.5" customHeight="1" x14ac:dyDescent="0.2">
      <c r="A2" s="686" t="s">
        <v>424</v>
      </c>
      <c r="B2" s="686"/>
      <c r="C2" s="686"/>
      <c r="D2" s="686"/>
      <c r="E2" s="197"/>
      <c r="F2" s="197"/>
    </row>
    <row r="3" spans="1:37" ht="15.75" customHeight="1" x14ac:dyDescent="0.2"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462" t="s">
        <v>156</v>
      </c>
      <c r="O3" s="462"/>
      <c r="P3" s="462"/>
      <c r="Q3" s="462"/>
      <c r="R3" s="462"/>
      <c r="S3" s="200"/>
      <c r="T3" s="200"/>
      <c r="U3" s="200"/>
      <c r="V3" s="201"/>
      <c r="W3" s="199"/>
      <c r="X3" s="199"/>
      <c r="Y3" s="199"/>
      <c r="Z3" s="199"/>
      <c r="AA3" s="199"/>
      <c r="AB3" s="199"/>
      <c r="AD3" s="202"/>
      <c r="AG3" s="202"/>
      <c r="AJ3" s="199"/>
    </row>
    <row r="4" spans="1:37" ht="30" customHeight="1" x14ac:dyDescent="0.2">
      <c r="A4" s="429" t="s">
        <v>425</v>
      </c>
      <c r="B4" s="430"/>
      <c r="C4" s="430"/>
      <c r="D4" s="421" t="s">
        <v>426</v>
      </c>
      <c r="E4" s="422"/>
      <c r="F4" s="427"/>
      <c r="G4" s="421" t="s">
        <v>238</v>
      </c>
      <c r="H4" s="422"/>
      <c r="I4" s="427"/>
      <c r="J4" s="421" t="s">
        <v>287</v>
      </c>
      <c r="K4" s="422"/>
      <c r="L4" s="427"/>
      <c r="M4" s="421" t="s">
        <v>313</v>
      </c>
      <c r="N4" s="422"/>
      <c r="O4" s="427"/>
      <c r="P4" s="422" t="s">
        <v>330</v>
      </c>
      <c r="Q4" s="422"/>
      <c r="R4" s="423"/>
      <c r="S4" s="674"/>
      <c r="T4" s="675"/>
      <c r="U4" s="675"/>
      <c r="W4" s="199"/>
      <c r="X4" s="199"/>
      <c r="Y4" s="202"/>
      <c r="Z4" s="202"/>
      <c r="AA4" s="202"/>
      <c r="AB4" s="202"/>
      <c r="AC4" s="203"/>
      <c r="AD4" s="203"/>
      <c r="AE4" s="204"/>
      <c r="AF4" s="204"/>
      <c r="AG4" s="205"/>
      <c r="AJ4" s="203"/>
    </row>
    <row r="5" spans="1:37" ht="30" customHeight="1" x14ac:dyDescent="0.2">
      <c r="A5" s="374"/>
      <c r="B5" s="332" t="s">
        <v>95</v>
      </c>
      <c r="C5" s="375"/>
      <c r="D5" s="676">
        <f>D7+D8</f>
        <v>11166756</v>
      </c>
      <c r="E5" s="677"/>
      <c r="F5" s="678"/>
      <c r="G5" s="676">
        <f>G7+G8</f>
        <v>11019059</v>
      </c>
      <c r="H5" s="677"/>
      <c r="I5" s="678"/>
      <c r="J5" s="676">
        <f>J7+J8</f>
        <v>9094701</v>
      </c>
      <c r="K5" s="677"/>
      <c r="L5" s="678"/>
      <c r="M5" s="676">
        <f>M7+M8</f>
        <v>9016573</v>
      </c>
      <c r="N5" s="677"/>
      <c r="O5" s="678"/>
      <c r="P5" s="679">
        <f>P7+P8</f>
        <v>9319047</v>
      </c>
      <c r="Q5" s="680"/>
      <c r="R5" s="681"/>
      <c r="S5" s="682"/>
      <c r="T5" s="683"/>
      <c r="U5" s="683"/>
      <c r="W5" s="212"/>
      <c r="X5" s="212"/>
      <c r="Y5" s="208"/>
      <c r="Z5" s="208"/>
      <c r="AA5" s="208"/>
      <c r="AB5" s="213"/>
      <c r="AC5" s="215"/>
      <c r="AD5" s="215"/>
      <c r="AE5" s="204"/>
      <c r="AF5" s="204"/>
      <c r="AG5" s="219"/>
      <c r="AJ5" s="217"/>
    </row>
    <row r="6" spans="1:37" ht="30" customHeight="1" x14ac:dyDescent="0.2">
      <c r="A6" s="206"/>
      <c r="B6" s="17" t="s">
        <v>93</v>
      </c>
      <c r="C6" s="207"/>
      <c r="D6" s="650">
        <v>19609</v>
      </c>
      <c r="E6" s="651"/>
      <c r="F6" s="652"/>
      <c r="G6" s="650">
        <v>19599</v>
      </c>
      <c r="H6" s="651"/>
      <c r="I6" s="652"/>
      <c r="J6" s="650">
        <v>19570</v>
      </c>
      <c r="K6" s="651"/>
      <c r="L6" s="652"/>
      <c r="M6" s="650">
        <v>19761</v>
      </c>
      <c r="N6" s="651"/>
      <c r="O6" s="652"/>
      <c r="P6" s="651">
        <v>19798</v>
      </c>
      <c r="Q6" s="651"/>
      <c r="R6" s="684"/>
      <c r="S6" s="672"/>
      <c r="T6" s="673"/>
      <c r="U6" s="673"/>
      <c r="W6" s="202"/>
      <c r="X6" s="202"/>
      <c r="Y6" s="208"/>
      <c r="Z6" s="209"/>
      <c r="AA6" s="208"/>
      <c r="AB6" s="209"/>
      <c r="AC6" s="203"/>
      <c r="AD6" s="203"/>
      <c r="AE6" s="204"/>
      <c r="AF6" s="204"/>
      <c r="AG6" s="210"/>
      <c r="AJ6" s="211"/>
    </row>
    <row r="7" spans="1:37" ht="30" customHeight="1" x14ac:dyDescent="0.2">
      <c r="A7" s="206"/>
      <c r="B7" s="17" t="s">
        <v>427</v>
      </c>
      <c r="C7" s="207"/>
      <c r="D7" s="650">
        <v>2740489</v>
      </c>
      <c r="E7" s="651"/>
      <c r="F7" s="652"/>
      <c r="G7" s="650">
        <v>2756174</v>
      </c>
      <c r="H7" s="651"/>
      <c r="I7" s="652"/>
      <c r="J7" s="650">
        <v>2713959</v>
      </c>
      <c r="K7" s="651"/>
      <c r="L7" s="652"/>
      <c r="M7" s="650">
        <v>2685970</v>
      </c>
      <c r="N7" s="651"/>
      <c r="O7" s="652"/>
      <c r="P7" s="651">
        <v>2759927</v>
      </c>
      <c r="Q7" s="651"/>
      <c r="R7" s="684"/>
      <c r="S7" s="672"/>
      <c r="T7" s="673"/>
      <c r="U7" s="673"/>
      <c r="W7" s="212"/>
      <c r="X7" s="212"/>
      <c r="Y7" s="208"/>
      <c r="Z7" s="208"/>
      <c r="AA7" s="208"/>
      <c r="AB7" s="213"/>
      <c r="AC7" s="203"/>
      <c r="AD7" s="203"/>
      <c r="AE7" s="204"/>
      <c r="AF7" s="204"/>
      <c r="AG7" s="214"/>
      <c r="AJ7" s="211"/>
    </row>
    <row r="8" spans="1:37" ht="30" customHeight="1" x14ac:dyDescent="0.2">
      <c r="A8" s="218"/>
      <c r="B8" s="325" t="s">
        <v>94</v>
      </c>
      <c r="C8" s="376"/>
      <c r="D8" s="616">
        <v>8426267</v>
      </c>
      <c r="E8" s="617"/>
      <c r="F8" s="618"/>
      <c r="G8" s="616">
        <v>8262885</v>
      </c>
      <c r="H8" s="617"/>
      <c r="I8" s="618"/>
      <c r="J8" s="616">
        <v>6380742</v>
      </c>
      <c r="K8" s="617"/>
      <c r="L8" s="618"/>
      <c r="M8" s="616">
        <v>6330603</v>
      </c>
      <c r="N8" s="617"/>
      <c r="O8" s="618"/>
      <c r="P8" s="617">
        <v>6559120</v>
      </c>
      <c r="Q8" s="617"/>
      <c r="R8" s="671"/>
      <c r="S8" s="672"/>
      <c r="T8" s="673"/>
      <c r="U8" s="673"/>
      <c r="W8" s="212"/>
      <c r="X8" s="212"/>
      <c r="Y8" s="208"/>
      <c r="Z8" s="208"/>
      <c r="AA8" s="208"/>
      <c r="AB8" s="213"/>
      <c r="AC8" s="215"/>
      <c r="AD8" s="215"/>
      <c r="AE8" s="204"/>
      <c r="AF8" s="204"/>
      <c r="AG8" s="216"/>
      <c r="AJ8" s="217"/>
    </row>
    <row r="9" spans="1:37" ht="17.149999999999999" customHeight="1" x14ac:dyDescent="0.2">
      <c r="A9" s="117" t="s">
        <v>428</v>
      </c>
      <c r="B9" s="1"/>
      <c r="C9" s="45"/>
      <c r="D9" s="45"/>
      <c r="E9" s="45"/>
      <c r="F9" s="45"/>
      <c r="G9" s="220"/>
      <c r="H9" s="220"/>
      <c r="I9" s="220"/>
      <c r="J9" s="208"/>
      <c r="K9" s="208"/>
      <c r="L9" s="208"/>
      <c r="M9" s="208"/>
      <c r="N9" s="208"/>
      <c r="O9" s="208"/>
      <c r="P9" s="208"/>
      <c r="Q9" s="208"/>
      <c r="R9" s="213"/>
      <c r="S9" s="208"/>
      <c r="T9" s="208"/>
      <c r="U9" s="213"/>
      <c r="W9" s="212"/>
      <c r="X9" s="212"/>
      <c r="Y9" s="208"/>
      <c r="Z9" s="208"/>
      <c r="AA9" s="208"/>
      <c r="AB9" s="213"/>
      <c r="AC9" s="203"/>
      <c r="AD9" s="203"/>
      <c r="AE9" s="204"/>
      <c r="AF9" s="204"/>
      <c r="AG9" s="210"/>
      <c r="AJ9" s="211"/>
    </row>
    <row r="10" spans="1:37" ht="17.149999999999999" customHeight="1" x14ac:dyDescent="0.2">
      <c r="A10" s="619"/>
      <c r="B10" s="619"/>
      <c r="C10" s="619"/>
      <c r="D10" s="619"/>
      <c r="E10" s="619"/>
      <c r="F10" s="619"/>
      <c r="G10" s="619"/>
      <c r="H10" s="619"/>
      <c r="I10" s="619"/>
      <c r="J10" s="208"/>
      <c r="K10" s="208"/>
      <c r="L10" s="208"/>
      <c r="M10" s="208"/>
      <c r="N10" s="208"/>
      <c r="O10" s="208"/>
      <c r="P10" s="208"/>
      <c r="Q10" s="208"/>
      <c r="R10" s="213"/>
      <c r="S10" s="208"/>
      <c r="T10" s="208"/>
      <c r="U10" s="213"/>
      <c r="W10" s="212"/>
      <c r="X10" s="212"/>
      <c r="Y10" s="208"/>
      <c r="Z10" s="208"/>
      <c r="AA10" s="208"/>
      <c r="AB10" s="213"/>
      <c r="AC10" s="203"/>
      <c r="AD10" s="203"/>
      <c r="AE10" s="204"/>
      <c r="AF10" s="204"/>
      <c r="AG10" s="210"/>
      <c r="AJ10" s="211"/>
    </row>
    <row r="11" spans="1:37" ht="17.149999999999999" customHeight="1" x14ac:dyDescent="0.2">
      <c r="C11" s="212"/>
      <c r="D11" s="212"/>
      <c r="E11" s="212"/>
      <c r="F11" s="212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13"/>
      <c r="S11" s="208"/>
      <c r="T11" s="208"/>
      <c r="U11" s="213"/>
      <c r="W11" s="212"/>
      <c r="X11" s="212"/>
      <c r="Y11" s="208"/>
      <c r="Z11" s="208"/>
      <c r="AA11" s="208"/>
      <c r="AB11" s="213"/>
      <c r="AC11" s="203"/>
      <c r="AD11" s="203"/>
      <c r="AE11" s="204"/>
      <c r="AF11" s="204"/>
      <c r="AG11" s="210"/>
      <c r="AJ11" s="211"/>
    </row>
    <row r="12" spans="1:37" ht="43.5" customHeight="1" x14ac:dyDescent="0.2">
      <c r="B12" s="212"/>
      <c r="C12" s="212"/>
      <c r="D12" s="212"/>
      <c r="E12" s="212"/>
      <c r="F12" s="212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13"/>
      <c r="S12" s="208"/>
      <c r="T12" s="208"/>
      <c r="U12" s="213"/>
      <c r="W12" s="212"/>
      <c r="X12" s="212"/>
      <c r="Y12" s="208"/>
      <c r="Z12" s="208"/>
      <c r="AA12" s="208"/>
      <c r="AB12" s="213"/>
      <c r="AC12" s="203"/>
      <c r="AD12" s="203"/>
      <c r="AE12" s="204"/>
      <c r="AF12" s="204"/>
      <c r="AG12" s="214"/>
      <c r="AJ12" s="211"/>
    </row>
    <row r="13" spans="1:37" ht="17.25" customHeight="1" x14ac:dyDescent="0.2">
      <c r="A13" s="620" t="s">
        <v>448</v>
      </c>
      <c r="B13" s="620"/>
      <c r="C13" s="620"/>
      <c r="D13" s="620"/>
      <c r="E13" s="620"/>
      <c r="F13" s="620"/>
      <c r="G13" s="621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13"/>
      <c r="S13" s="208"/>
      <c r="T13" s="208"/>
      <c r="U13" s="213"/>
      <c r="W13" s="199"/>
      <c r="X13" s="199"/>
      <c r="Y13" s="202"/>
      <c r="Z13" s="202"/>
      <c r="AA13" s="202"/>
      <c r="AB13" s="202"/>
      <c r="AC13" s="203"/>
      <c r="AD13" s="203"/>
      <c r="AE13" s="203"/>
      <c r="AF13" s="203"/>
      <c r="AG13" s="203"/>
      <c r="AH13" s="203"/>
      <c r="AI13" s="203"/>
      <c r="AJ13" s="203"/>
    </row>
    <row r="14" spans="1:37" ht="17.25" customHeight="1" x14ac:dyDescent="0.2">
      <c r="B14" s="212"/>
      <c r="C14" s="212"/>
      <c r="G14" s="212"/>
      <c r="H14" s="212"/>
      <c r="I14" s="212"/>
      <c r="J14" s="212"/>
      <c r="K14" s="212"/>
      <c r="L14" s="212"/>
      <c r="M14" s="212"/>
      <c r="N14" s="212"/>
      <c r="O14" s="212"/>
      <c r="P14" s="220"/>
      <c r="Q14" s="1"/>
      <c r="R14" s="221" t="s">
        <v>157</v>
      </c>
      <c r="S14" s="220"/>
      <c r="T14" s="1"/>
      <c r="U14" s="221"/>
      <c r="W14" s="212"/>
      <c r="X14"/>
      <c r="Y14" s="208"/>
      <c r="Z14" s="209"/>
      <c r="AA14" s="208"/>
      <c r="AB14" s="209"/>
      <c r="AC14" s="222"/>
      <c r="AD14" s="222"/>
      <c r="AE14" s="222"/>
      <c r="AF14" s="222"/>
      <c r="AG14" s="222"/>
      <c r="AH14" s="222"/>
      <c r="AI14" s="222"/>
      <c r="AJ14" s="222"/>
    </row>
    <row r="15" spans="1:37" ht="40" customHeight="1" x14ac:dyDescent="0.2">
      <c r="A15" s="428" t="s">
        <v>429</v>
      </c>
      <c r="B15" s="422"/>
      <c r="C15" s="422"/>
      <c r="D15" s="422"/>
      <c r="E15" s="422"/>
      <c r="F15" s="427"/>
      <c r="G15" s="622" t="s">
        <v>430</v>
      </c>
      <c r="H15" s="623"/>
      <c r="I15" s="623"/>
      <c r="J15" s="624"/>
      <c r="K15" s="625" t="s">
        <v>96</v>
      </c>
      <c r="L15" s="626"/>
      <c r="M15" s="626"/>
      <c r="N15" s="627"/>
      <c r="O15" s="625" t="s">
        <v>431</v>
      </c>
      <c r="P15" s="626"/>
      <c r="Q15" s="626"/>
      <c r="R15" s="637"/>
      <c r="S15" s="223"/>
      <c r="T15" s="223"/>
      <c r="U15" s="223"/>
      <c r="V15" s="213"/>
      <c r="X15" s="212"/>
      <c r="Y15" s="212"/>
      <c r="Z15" s="208"/>
      <c r="AA15" s="208"/>
      <c r="AB15" s="208"/>
      <c r="AC15" s="213"/>
      <c r="AD15" s="203"/>
      <c r="AE15" s="203"/>
      <c r="AF15" s="203"/>
      <c r="AG15" s="203"/>
      <c r="AH15" s="203"/>
      <c r="AI15" s="203"/>
      <c r="AJ15" s="203"/>
      <c r="AK15" s="203"/>
    </row>
    <row r="16" spans="1:37" ht="40" customHeight="1" x14ac:dyDescent="0.2">
      <c r="A16" s="566" t="s">
        <v>432</v>
      </c>
      <c r="B16" s="532"/>
      <c r="C16" s="532"/>
      <c r="D16" s="532"/>
      <c r="E16" s="532"/>
      <c r="F16" s="527"/>
      <c r="G16" s="628"/>
      <c r="H16" s="629"/>
      <c r="I16" s="629"/>
      <c r="J16" s="630"/>
      <c r="K16" s="631">
        <f>SUM(K17:N25)</f>
        <v>19927</v>
      </c>
      <c r="L16" s="632"/>
      <c r="M16" s="632"/>
      <c r="N16" s="633"/>
      <c r="O16" s="634">
        <f>SUM(O17:R25)</f>
        <v>1</v>
      </c>
      <c r="P16" s="635"/>
      <c r="Q16" s="635"/>
      <c r="R16" s="636"/>
      <c r="S16" s="223"/>
      <c r="T16" s="223"/>
      <c r="U16" s="223"/>
      <c r="V16" s="213"/>
      <c r="X16" s="212"/>
      <c r="Y16" s="212"/>
      <c r="Z16" s="208"/>
      <c r="AA16" s="208"/>
      <c r="AB16" s="208"/>
      <c r="AC16" s="213"/>
      <c r="AD16" s="203"/>
      <c r="AE16" s="203"/>
      <c r="AF16" s="203"/>
      <c r="AG16" s="203"/>
      <c r="AH16" s="203"/>
      <c r="AI16" s="203"/>
      <c r="AJ16" s="203"/>
      <c r="AK16" s="203"/>
    </row>
    <row r="17" spans="1:37" ht="40" customHeight="1" x14ac:dyDescent="0.2">
      <c r="A17" s="659" t="s">
        <v>180</v>
      </c>
      <c r="B17" s="660"/>
      <c r="C17" s="660"/>
      <c r="D17" s="660"/>
      <c r="E17" s="660"/>
      <c r="F17" s="661"/>
      <c r="G17" s="662">
        <v>50000</v>
      </c>
      <c r="H17" s="663"/>
      <c r="I17" s="663"/>
      <c r="J17" s="664"/>
      <c r="K17" s="665">
        <v>13761</v>
      </c>
      <c r="L17" s="666"/>
      <c r="M17" s="666"/>
      <c r="N17" s="667"/>
      <c r="O17" s="653">
        <f>K17/K16</f>
        <v>0.69057058262658699</v>
      </c>
      <c r="P17" s="654"/>
      <c r="Q17" s="654"/>
      <c r="R17" s="655"/>
      <c r="S17" s="224"/>
      <c r="T17" s="224"/>
      <c r="U17" s="224"/>
      <c r="V17" s="213"/>
      <c r="X17" s="202"/>
      <c r="Y17" s="202"/>
      <c r="Z17" s="208"/>
      <c r="AA17" s="208"/>
      <c r="AB17" s="208"/>
      <c r="AC17" s="213"/>
      <c r="AD17" s="203"/>
      <c r="AE17" s="203"/>
      <c r="AF17" s="203"/>
      <c r="AG17" s="203"/>
      <c r="AH17" s="203"/>
      <c r="AI17" s="203"/>
      <c r="AJ17" s="203"/>
      <c r="AK17" s="203"/>
    </row>
    <row r="18" spans="1:37" ht="40" customHeight="1" x14ac:dyDescent="0.2">
      <c r="A18" s="647" t="s">
        <v>104</v>
      </c>
      <c r="B18" s="648"/>
      <c r="C18" s="648"/>
      <c r="D18" s="648"/>
      <c r="E18" s="648"/>
      <c r="F18" s="649"/>
      <c r="G18" s="650">
        <v>120000</v>
      </c>
      <c r="H18" s="651"/>
      <c r="I18" s="651"/>
      <c r="J18" s="652"/>
      <c r="K18" s="668">
        <v>125</v>
      </c>
      <c r="L18" s="669"/>
      <c r="M18" s="669"/>
      <c r="N18" s="670"/>
      <c r="O18" s="653">
        <f>K18/K16</f>
        <v>6.2728960706579014E-3</v>
      </c>
      <c r="P18" s="654"/>
      <c r="Q18" s="654"/>
      <c r="R18" s="655"/>
      <c r="S18" s="225"/>
      <c r="T18" s="225"/>
      <c r="U18" s="225"/>
      <c r="V18" s="226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</row>
    <row r="19" spans="1:37" ht="40" customHeight="1" x14ac:dyDescent="0.2">
      <c r="A19" s="647" t="s">
        <v>103</v>
      </c>
      <c r="B19" s="648"/>
      <c r="C19" s="648"/>
      <c r="D19" s="648"/>
      <c r="E19" s="648"/>
      <c r="F19" s="649"/>
      <c r="G19" s="650">
        <v>130000</v>
      </c>
      <c r="H19" s="651"/>
      <c r="I19" s="651"/>
      <c r="J19" s="652"/>
      <c r="K19" s="656">
        <v>3340</v>
      </c>
      <c r="L19" s="657"/>
      <c r="M19" s="657"/>
      <c r="N19" s="658"/>
      <c r="O19" s="653">
        <f>K19/K16</f>
        <v>0.16761178300797913</v>
      </c>
      <c r="P19" s="654"/>
      <c r="Q19" s="654"/>
      <c r="R19" s="655"/>
      <c r="S19" s="225"/>
      <c r="T19" s="225"/>
      <c r="U19" s="225"/>
      <c r="V19" s="226"/>
      <c r="X19" s="199"/>
      <c r="Y19" s="199"/>
      <c r="Z19" s="199"/>
      <c r="AA19" s="199"/>
      <c r="AB19" s="199"/>
      <c r="AC19" s="199"/>
      <c r="AD19" s="203"/>
      <c r="AE19" s="203"/>
      <c r="AF19" s="203"/>
      <c r="AG19" s="203"/>
      <c r="AH19" s="203"/>
      <c r="AI19" s="203"/>
      <c r="AJ19" s="203"/>
      <c r="AK19" s="203"/>
    </row>
    <row r="20" spans="1:37" ht="40" customHeight="1" x14ac:dyDescent="0.2">
      <c r="A20" s="647" t="s">
        <v>102</v>
      </c>
      <c r="B20" s="648"/>
      <c r="C20" s="648"/>
      <c r="D20" s="648"/>
      <c r="E20" s="648"/>
      <c r="F20" s="649"/>
      <c r="G20" s="650">
        <v>150000</v>
      </c>
      <c r="H20" s="651"/>
      <c r="I20" s="651"/>
      <c r="J20" s="652"/>
      <c r="K20" s="650">
        <v>332</v>
      </c>
      <c r="L20" s="651"/>
      <c r="M20" s="651"/>
      <c r="N20" s="652"/>
      <c r="O20" s="653">
        <f>K20/K16</f>
        <v>1.6660811963667387E-2</v>
      </c>
      <c r="P20" s="654"/>
      <c r="Q20" s="654"/>
      <c r="R20" s="655"/>
      <c r="S20" s="225"/>
      <c r="T20" s="225"/>
      <c r="U20" s="225"/>
      <c r="V20" s="226"/>
      <c r="X20" s="199"/>
      <c r="Y20" s="199"/>
      <c r="Z20" s="202"/>
      <c r="AA20" s="202"/>
      <c r="AB20" s="202"/>
      <c r="AC20" s="202"/>
      <c r="AD20" s="203"/>
      <c r="AE20" s="203"/>
      <c r="AF20" s="203"/>
      <c r="AG20" s="203"/>
      <c r="AH20" s="203"/>
      <c r="AI20" s="203"/>
      <c r="AJ20" s="203"/>
      <c r="AK20" s="203"/>
    </row>
    <row r="21" spans="1:37" ht="40" customHeight="1" x14ac:dyDescent="0.2">
      <c r="A21" s="647" t="s">
        <v>101</v>
      </c>
      <c r="B21" s="648"/>
      <c r="C21" s="648"/>
      <c r="D21" s="648"/>
      <c r="E21" s="648"/>
      <c r="F21" s="649"/>
      <c r="G21" s="650">
        <v>160000</v>
      </c>
      <c r="H21" s="651"/>
      <c r="I21" s="651"/>
      <c r="J21" s="652"/>
      <c r="K21" s="650">
        <v>996</v>
      </c>
      <c r="L21" s="651"/>
      <c r="M21" s="651"/>
      <c r="N21" s="652"/>
      <c r="O21" s="653">
        <f>K21/K16</f>
        <v>4.998243589100216E-2</v>
      </c>
      <c r="P21" s="654"/>
      <c r="Q21" s="654"/>
      <c r="R21" s="655"/>
      <c r="S21" s="225"/>
      <c r="T21" s="225"/>
      <c r="U21" s="225"/>
      <c r="V21" s="199"/>
      <c r="X21" s="202"/>
      <c r="Y21" s="202"/>
      <c r="Z21" s="208"/>
      <c r="AA21" s="209"/>
      <c r="AB21" s="208"/>
      <c r="AC21" s="209"/>
      <c r="AD21" s="203"/>
      <c r="AE21" s="203"/>
      <c r="AF21" s="203"/>
      <c r="AG21" s="203"/>
      <c r="AH21" s="203"/>
      <c r="AI21" s="203"/>
      <c r="AJ21" s="203"/>
      <c r="AK21" s="203"/>
    </row>
    <row r="22" spans="1:37" ht="40" customHeight="1" x14ac:dyDescent="0.2">
      <c r="A22" s="647" t="s">
        <v>100</v>
      </c>
      <c r="B22" s="648"/>
      <c r="C22" s="648"/>
      <c r="D22" s="648"/>
      <c r="E22" s="648"/>
      <c r="F22" s="649"/>
      <c r="G22" s="650">
        <v>400000</v>
      </c>
      <c r="H22" s="651"/>
      <c r="I22" s="651"/>
      <c r="J22" s="652"/>
      <c r="K22" s="650">
        <v>136</v>
      </c>
      <c r="L22" s="651"/>
      <c r="M22" s="651"/>
      <c r="N22" s="652"/>
      <c r="O22" s="653">
        <f>K22/K16</f>
        <v>6.8249109248757966E-3</v>
      </c>
      <c r="P22" s="654"/>
      <c r="Q22" s="654"/>
      <c r="R22" s="655"/>
      <c r="S22" s="225"/>
      <c r="T22" s="225"/>
      <c r="U22" s="225"/>
      <c r="V22" s="202"/>
      <c r="X22" s="212"/>
      <c r="Y22" s="212"/>
      <c r="Z22" s="208"/>
      <c r="AA22" s="208"/>
      <c r="AB22" s="208"/>
      <c r="AC22" s="213"/>
      <c r="AD22" s="203"/>
      <c r="AE22" s="203"/>
      <c r="AF22" s="203"/>
      <c r="AG22" s="203"/>
      <c r="AH22" s="203"/>
      <c r="AI22" s="203"/>
      <c r="AJ22" s="203"/>
      <c r="AK22" s="203"/>
    </row>
    <row r="23" spans="1:37" ht="40" customHeight="1" x14ac:dyDescent="0.2">
      <c r="A23" s="647" t="s">
        <v>99</v>
      </c>
      <c r="B23" s="648"/>
      <c r="C23" s="648"/>
      <c r="D23" s="648"/>
      <c r="E23" s="648"/>
      <c r="F23" s="649"/>
      <c r="G23" s="650">
        <v>410000</v>
      </c>
      <c r="H23" s="651"/>
      <c r="I23" s="651"/>
      <c r="J23" s="652"/>
      <c r="K23" s="650">
        <v>1076</v>
      </c>
      <c r="L23" s="651"/>
      <c r="M23" s="651"/>
      <c r="N23" s="652"/>
      <c r="O23" s="653">
        <f>K23/K16</f>
        <v>5.3997089376223217E-2</v>
      </c>
      <c r="P23" s="654"/>
      <c r="Q23" s="654"/>
      <c r="R23" s="655"/>
      <c r="S23" s="225"/>
      <c r="T23" s="225"/>
      <c r="U23" s="225"/>
      <c r="V23" s="209"/>
      <c r="X23" s="202"/>
      <c r="Y23" s="202"/>
      <c r="Z23" s="208"/>
      <c r="AA23" s="208"/>
      <c r="AB23" s="208"/>
      <c r="AC23" s="213"/>
      <c r="AD23" s="203"/>
      <c r="AE23" s="203"/>
      <c r="AF23" s="203"/>
      <c r="AG23" s="203"/>
      <c r="AH23" s="203"/>
      <c r="AI23" s="203"/>
      <c r="AJ23" s="203"/>
      <c r="AK23" s="203"/>
    </row>
    <row r="24" spans="1:37" ht="40" customHeight="1" x14ac:dyDescent="0.2">
      <c r="A24" s="647" t="s">
        <v>98</v>
      </c>
      <c r="B24" s="648"/>
      <c r="C24" s="648"/>
      <c r="D24" s="648"/>
      <c r="E24" s="648"/>
      <c r="F24" s="649"/>
      <c r="G24" s="650">
        <v>1750000</v>
      </c>
      <c r="H24" s="651"/>
      <c r="I24" s="651"/>
      <c r="J24" s="652"/>
      <c r="K24" s="650">
        <v>58</v>
      </c>
      <c r="L24" s="651"/>
      <c r="M24" s="651"/>
      <c r="N24" s="652"/>
      <c r="O24" s="653">
        <f>K24/K16</f>
        <v>2.9106237767852661E-3</v>
      </c>
      <c r="P24" s="654"/>
      <c r="Q24" s="654"/>
      <c r="R24" s="655"/>
      <c r="S24" s="225"/>
      <c r="T24" s="225"/>
      <c r="U24" s="225"/>
      <c r="V24" s="213"/>
      <c r="Z24" s="139"/>
      <c r="AA24" s="139"/>
      <c r="AB24" s="139"/>
      <c r="AC24" s="139"/>
      <c r="AD24" s="203"/>
      <c r="AE24" s="203"/>
      <c r="AF24" s="203"/>
      <c r="AG24" s="203"/>
      <c r="AH24" s="203"/>
      <c r="AI24" s="203"/>
      <c r="AJ24" s="203"/>
      <c r="AK24" s="203"/>
    </row>
    <row r="25" spans="1:37" ht="40" customHeight="1" x14ac:dyDescent="0.2">
      <c r="A25" s="638" t="s">
        <v>97</v>
      </c>
      <c r="B25" s="639"/>
      <c r="C25" s="639"/>
      <c r="D25" s="639"/>
      <c r="E25" s="639"/>
      <c r="F25" s="640"/>
      <c r="G25" s="616">
        <v>3000000</v>
      </c>
      <c r="H25" s="617"/>
      <c r="I25" s="617"/>
      <c r="J25" s="618"/>
      <c r="K25" s="641">
        <v>103</v>
      </c>
      <c r="L25" s="642"/>
      <c r="M25" s="642"/>
      <c r="N25" s="643"/>
      <c r="O25" s="644">
        <f>K25/K16</f>
        <v>5.1688663622221111E-3</v>
      </c>
      <c r="P25" s="645"/>
      <c r="Q25" s="645"/>
      <c r="R25" s="646"/>
      <c r="S25" s="225"/>
      <c r="T25" s="225"/>
      <c r="U25" s="225"/>
      <c r="V25" s="213"/>
      <c r="X25" s="199"/>
      <c r="Y25" s="199"/>
      <c r="Z25" s="199"/>
      <c r="AA25" s="199"/>
      <c r="AB25" s="199"/>
      <c r="AC25" s="199"/>
    </row>
    <row r="26" spans="1:37" ht="20.149999999999999" customHeight="1" x14ac:dyDescent="0.2">
      <c r="A26" s="320"/>
      <c r="B26" s="321"/>
      <c r="C26" s="321"/>
      <c r="D26" s="321"/>
      <c r="E26" s="321"/>
      <c r="F26" s="321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323"/>
      <c r="S26" s="208"/>
      <c r="T26" s="208"/>
      <c r="U26" s="213"/>
      <c r="W26" s="202"/>
      <c r="X26" s="202"/>
      <c r="Y26" s="208"/>
      <c r="Z26" s="209"/>
      <c r="AA26" s="208"/>
      <c r="AB26" s="209"/>
    </row>
    <row r="27" spans="1:37" ht="20.149999999999999" customHeight="1" x14ac:dyDescent="0.2">
      <c r="B27" s="212"/>
      <c r="C27" s="212"/>
      <c r="D27" s="212"/>
      <c r="E27" s="212"/>
      <c r="F27" s="212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13"/>
      <c r="S27" s="208"/>
      <c r="T27" s="208"/>
      <c r="U27" s="213"/>
      <c r="X27" s="228"/>
      <c r="AA27" s="211"/>
      <c r="AB27" s="211"/>
    </row>
    <row r="28" spans="1:37" s="198" customFormat="1" ht="20.149999999999999" customHeight="1" x14ac:dyDescent="0.2">
      <c r="B28" s="212"/>
      <c r="C28" s="212"/>
      <c r="D28" s="212"/>
      <c r="E28" s="212"/>
      <c r="F28" s="212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13"/>
      <c r="S28" s="208"/>
      <c r="T28" s="208"/>
      <c r="U28" s="213"/>
      <c r="W28" s="199"/>
      <c r="X28" s="199"/>
      <c r="Y28" s="199"/>
      <c r="Z28" s="199"/>
      <c r="AA28" s="199"/>
      <c r="AB28" s="199"/>
      <c r="AG28" s="229"/>
      <c r="AH28" s="229"/>
      <c r="AI28" s="229"/>
      <c r="AJ28" s="229"/>
      <c r="AK28" s="229"/>
    </row>
    <row r="29" spans="1:37" ht="20.149999999999999" customHeight="1" x14ac:dyDescent="0.2">
      <c r="B29" s="212"/>
      <c r="C29" s="212"/>
      <c r="D29" s="212"/>
      <c r="E29" s="212"/>
      <c r="F29" s="212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13"/>
      <c r="S29" s="208"/>
      <c r="T29" s="208"/>
      <c r="U29" s="213"/>
      <c r="V29" s="201"/>
      <c r="W29" s="199"/>
      <c r="X29" s="199"/>
      <c r="Y29" s="202"/>
      <c r="Z29" s="202"/>
      <c r="AA29" s="202"/>
      <c r="AB29" s="202"/>
      <c r="AD29" s="202"/>
      <c r="AG29" s="202"/>
      <c r="AJ29" s="199"/>
    </row>
    <row r="30" spans="1:37" ht="20.149999999999999" customHeight="1" x14ac:dyDescent="0.2">
      <c r="B30" s="212"/>
      <c r="C30" s="212"/>
      <c r="D30" s="212"/>
      <c r="E30" s="212"/>
      <c r="F30" s="212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13"/>
      <c r="S30" s="208"/>
      <c r="T30" s="208"/>
      <c r="U30" s="213"/>
      <c r="W30" s="202"/>
      <c r="X30" s="202"/>
      <c r="Y30" s="208"/>
      <c r="Z30" s="230"/>
      <c r="AA30" s="208"/>
      <c r="AB30" s="230"/>
      <c r="AC30" s="211"/>
      <c r="AD30" s="211"/>
      <c r="AE30" s="211"/>
      <c r="AF30" s="211"/>
      <c r="AG30" s="211"/>
      <c r="AJ30" s="228"/>
    </row>
    <row r="31" spans="1:37" ht="20.149999999999999" customHeight="1" x14ac:dyDescent="0.2">
      <c r="B31" s="212"/>
      <c r="C31" s="212"/>
      <c r="D31" s="231"/>
      <c r="E31" s="231"/>
      <c r="F31" s="231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13"/>
      <c r="S31" s="232"/>
      <c r="T31" s="232"/>
      <c r="U31" s="213"/>
      <c r="W31" s="212"/>
      <c r="X31" s="212"/>
      <c r="Y31" s="208"/>
      <c r="Z31" s="208"/>
      <c r="AA31" s="208"/>
      <c r="AB31" s="213"/>
      <c r="AC31" s="211"/>
      <c r="AD31" s="211"/>
      <c r="AE31" s="211"/>
      <c r="AF31" s="211"/>
      <c r="AG31" s="211"/>
      <c r="AJ31" s="228"/>
    </row>
    <row r="32" spans="1:37" ht="20.149999999999999" customHeight="1" x14ac:dyDescent="0.2">
      <c r="B32" s="202"/>
      <c r="C32" s="202"/>
      <c r="D32" s="202"/>
      <c r="E32" s="202"/>
      <c r="F32" s="202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13"/>
      <c r="S32" s="208"/>
      <c r="T32" s="208"/>
      <c r="U32" s="213"/>
      <c r="W32" s="202"/>
      <c r="X32" s="202"/>
      <c r="Y32" s="208"/>
      <c r="Z32" s="208"/>
      <c r="AA32" s="208"/>
      <c r="AB32" s="213"/>
      <c r="AC32" s="211"/>
      <c r="AD32" s="211"/>
      <c r="AE32" s="211"/>
      <c r="AF32" s="211"/>
      <c r="AG32" s="211"/>
      <c r="AJ32" s="228"/>
    </row>
    <row r="33" spans="4:36" ht="20.149999999999999" customHeight="1" x14ac:dyDescent="0.2">
      <c r="D33" s="226"/>
      <c r="E33" s="226"/>
      <c r="F33" s="226"/>
      <c r="Q33" s="202"/>
      <c r="R33" s="202"/>
      <c r="T33" s="202"/>
      <c r="U33" s="202"/>
      <c r="AC33" s="211"/>
      <c r="AD33" s="211"/>
      <c r="AE33" s="211"/>
      <c r="AF33" s="211"/>
      <c r="AG33" s="211"/>
      <c r="AJ33" s="228"/>
    </row>
    <row r="34" spans="4:36" ht="20.149999999999999" customHeight="1" x14ac:dyDescent="0.2">
      <c r="D34" s="226"/>
      <c r="E34" s="226"/>
      <c r="F34" s="226"/>
      <c r="Q34" s="202"/>
      <c r="R34" s="202"/>
      <c r="T34" s="202"/>
      <c r="U34" s="202"/>
      <c r="W34" s="199"/>
      <c r="X34" s="199"/>
      <c r="Y34" s="199"/>
      <c r="Z34" s="199"/>
      <c r="AA34" s="199"/>
      <c r="AB34" s="199"/>
      <c r="AC34" s="211"/>
      <c r="AD34" s="211"/>
      <c r="AE34" s="211"/>
      <c r="AF34" s="211"/>
      <c r="AG34" s="211"/>
      <c r="AJ34" s="228"/>
    </row>
    <row r="35" spans="4:36" ht="20.149999999999999" customHeight="1" x14ac:dyDescent="0.2">
      <c r="D35" s="226"/>
      <c r="E35" s="226"/>
      <c r="F35" s="226"/>
      <c r="Q35" s="202"/>
      <c r="R35" s="202"/>
      <c r="T35" s="202"/>
      <c r="U35" s="202"/>
      <c r="W35" s="199"/>
      <c r="X35" s="199"/>
      <c r="Y35" s="202"/>
      <c r="Z35" s="202"/>
      <c r="AA35" s="202"/>
      <c r="AB35" s="202"/>
      <c r="AC35" s="211"/>
      <c r="AD35" s="211"/>
      <c r="AE35" s="211"/>
      <c r="AF35" s="211"/>
      <c r="AG35" s="211"/>
      <c r="AJ35" s="228"/>
    </row>
    <row r="36" spans="4:36" ht="20.149999999999999" customHeight="1" x14ac:dyDescent="0.2">
      <c r="W36" s="202"/>
      <c r="X36" s="202"/>
      <c r="Y36" s="208"/>
      <c r="Z36" s="209"/>
      <c r="AA36" s="208"/>
      <c r="AB36" s="209"/>
    </row>
    <row r="37" spans="4:36" ht="20.149999999999999" customHeight="1" x14ac:dyDescent="0.2">
      <c r="W37" s="212"/>
      <c r="X37" s="212"/>
      <c r="Y37" s="208"/>
      <c r="Z37" s="208"/>
      <c r="AA37" s="208"/>
      <c r="AB37" s="213"/>
    </row>
    <row r="38" spans="4:36" ht="20.149999999999999" customHeight="1" x14ac:dyDescent="0.2">
      <c r="W38" s="202"/>
      <c r="X38" s="202"/>
      <c r="Y38" s="208"/>
      <c r="Z38" s="208"/>
      <c r="AA38" s="208"/>
      <c r="AB38" s="213"/>
    </row>
  </sheetData>
  <mergeCells count="80">
    <mergeCell ref="N3:R3"/>
    <mergeCell ref="A4:C4"/>
    <mergeCell ref="D4:F4"/>
    <mergeCell ref="G4:I4"/>
    <mergeCell ref="J4:L4"/>
    <mergeCell ref="M4:O4"/>
    <mergeCell ref="P4:R4"/>
    <mergeCell ref="D5:F5"/>
    <mergeCell ref="G5:I5"/>
    <mergeCell ref="J5:L5"/>
    <mergeCell ref="A1:D1"/>
    <mergeCell ref="A2:D2"/>
    <mergeCell ref="D7:F7"/>
    <mergeCell ref="G7:I7"/>
    <mergeCell ref="J7:L7"/>
    <mergeCell ref="M7:O7"/>
    <mergeCell ref="P7:R7"/>
    <mergeCell ref="D6:F6"/>
    <mergeCell ref="G6:I6"/>
    <mergeCell ref="J6:L6"/>
    <mergeCell ref="M6:O6"/>
    <mergeCell ref="P6:R6"/>
    <mergeCell ref="M8:O8"/>
    <mergeCell ref="P8:R8"/>
    <mergeCell ref="S8:U8"/>
    <mergeCell ref="S7:U7"/>
    <mergeCell ref="S4:U4"/>
    <mergeCell ref="S6:U6"/>
    <mergeCell ref="M5:O5"/>
    <mergeCell ref="P5:R5"/>
    <mergeCell ref="S5:U5"/>
    <mergeCell ref="A17:F17"/>
    <mergeCell ref="G17:J17"/>
    <mergeCell ref="K17:N17"/>
    <mergeCell ref="O17:R17"/>
    <mergeCell ref="A18:F18"/>
    <mergeCell ref="G18:J18"/>
    <mergeCell ref="K18:N18"/>
    <mergeCell ref="O18:R18"/>
    <mergeCell ref="A19:F19"/>
    <mergeCell ref="G19:J19"/>
    <mergeCell ref="K19:N19"/>
    <mergeCell ref="O19:R19"/>
    <mergeCell ref="A20:F20"/>
    <mergeCell ref="G20:J20"/>
    <mergeCell ref="K20:N20"/>
    <mergeCell ref="O20:R20"/>
    <mergeCell ref="K21:N21"/>
    <mergeCell ref="O21:R21"/>
    <mergeCell ref="A22:F22"/>
    <mergeCell ref="G22:J22"/>
    <mergeCell ref="K22:N22"/>
    <mergeCell ref="O22:R22"/>
    <mergeCell ref="O16:R16"/>
    <mergeCell ref="O15:R15"/>
    <mergeCell ref="A25:F25"/>
    <mergeCell ref="G25:J25"/>
    <mergeCell ref="K25:N25"/>
    <mergeCell ref="O25:R25"/>
    <mergeCell ref="A23:F23"/>
    <mergeCell ref="G23:J23"/>
    <mergeCell ref="K23:N23"/>
    <mergeCell ref="O23:R23"/>
    <mergeCell ref="A24:F24"/>
    <mergeCell ref="G24:J24"/>
    <mergeCell ref="K24:N24"/>
    <mergeCell ref="O24:R24"/>
    <mergeCell ref="A21:F21"/>
    <mergeCell ref="G21:J21"/>
    <mergeCell ref="A15:F15"/>
    <mergeCell ref="G15:J15"/>
    <mergeCell ref="K15:N15"/>
    <mergeCell ref="A16:F16"/>
    <mergeCell ref="G16:J16"/>
    <mergeCell ref="K16:N16"/>
    <mergeCell ref="D8:F8"/>
    <mergeCell ref="G8:I8"/>
    <mergeCell ref="J8:L8"/>
    <mergeCell ref="A10:I10"/>
    <mergeCell ref="A13:G13"/>
  </mergeCells>
  <phoneticPr fontId="2"/>
  <pageMargins left="0.78740157480314965" right="0.78740157480314965" top="0.59055118110236227" bottom="0.59055118110236227" header="0.51181102362204722" footer="0.27559055118110237"/>
  <pageSetup paperSize="9" firstPageNumber="26" orientation="portrait" useFirstPageNumber="1" r:id="rId1"/>
  <headerFooter alignWithMargins="0">
    <oddFooter>&amp;C&amp;"ＭＳ Ｐ明朝,標準"－&amp;P－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C25"/>
  <sheetViews>
    <sheetView showGridLines="0" topLeftCell="A8" zoomScale="70" zoomScaleNormal="70" workbookViewId="0">
      <selection activeCell="S34" sqref="S34"/>
    </sheetView>
  </sheetViews>
  <sheetFormatPr defaultColWidth="10.6328125" defaultRowHeight="20.149999999999999" customHeight="1" x14ac:dyDescent="0.2"/>
  <cols>
    <col min="1" max="53" width="4" style="233" customWidth="1"/>
    <col min="54" max="256" width="10.6328125" style="233"/>
    <col min="257" max="257" width="3.6328125" style="233" customWidth="1"/>
    <col min="258" max="258" width="0.36328125" style="233" customWidth="1"/>
    <col min="259" max="259" width="3.08984375" style="233" customWidth="1"/>
    <col min="260" max="263" width="3.6328125" style="233" customWidth="1"/>
    <col min="264" max="264" width="4" style="233" customWidth="1"/>
    <col min="265" max="283" width="3.6328125" style="233" customWidth="1"/>
    <col min="284" max="285" width="3.90625" style="233" customWidth="1"/>
    <col min="286" max="287" width="3.6328125" style="233" customWidth="1"/>
    <col min="288" max="289" width="1.7265625" style="233" customWidth="1"/>
    <col min="290" max="291" width="3.6328125" style="233" customWidth="1"/>
    <col min="292" max="292" width="6.08984375" style="233" customWidth="1"/>
    <col min="293" max="293" width="2.90625" style="233" customWidth="1"/>
    <col min="294" max="294" width="0.7265625" style="233" customWidth="1"/>
    <col min="295" max="296" width="3.6328125" style="233" customWidth="1"/>
    <col min="297" max="297" width="1" style="233" customWidth="1"/>
    <col min="298" max="298" width="2.6328125" style="233" customWidth="1"/>
    <col min="299" max="299" width="3.26953125" style="233" customWidth="1"/>
    <col min="300" max="300" width="2.7265625" style="233" customWidth="1"/>
    <col min="301" max="301" width="3.6328125" style="233" customWidth="1"/>
    <col min="302" max="302" width="4.36328125" style="233" customWidth="1"/>
    <col min="303" max="303" width="1.7265625" style="233" customWidth="1"/>
    <col min="304" max="304" width="3.6328125" style="233" customWidth="1"/>
    <col min="305" max="305" width="3" style="233" customWidth="1"/>
    <col min="306" max="307" width="1.7265625" style="233" customWidth="1"/>
    <col min="308" max="308" width="3.6328125" style="233" customWidth="1"/>
    <col min="309" max="309" width="5.6328125" style="233" customWidth="1"/>
    <col min="310" max="512" width="10.6328125" style="233"/>
    <col min="513" max="513" width="3.6328125" style="233" customWidth="1"/>
    <col min="514" max="514" width="0.36328125" style="233" customWidth="1"/>
    <col min="515" max="515" width="3.08984375" style="233" customWidth="1"/>
    <col min="516" max="519" width="3.6328125" style="233" customWidth="1"/>
    <col min="520" max="520" width="4" style="233" customWidth="1"/>
    <col min="521" max="539" width="3.6328125" style="233" customWidth="1"/>
    <col min="540" max="541" width="3.90625" style="233" customWidth="1"/>
    <col min="542" max="543" width="3.6328125" style="233" customWidth="1"/>
    <col min="544" max="545" width="1.7265625" style="233" customWidth="1"/>
    <col min="546" max="547" width="3.6328125" style="233" customWidth="1"/>
    <col min="548" max="548" width="6.08984375" style="233" customWidth="1"/>
    <col min="549" max="549" width="2.90625" style="233" customWidth="1"/>
    <col min="550" max="550" width="0.7265625" style="233" customWidth="1"/>
    <col min="551" max="552" width="3.6328125" style="233" customWidth="1"/>
    <col min="553" max="553" width="1" style="233" customWidth="1"/>
    <col min="554" max="554" width="2.6328125" style="233" customWidth="1"/>
    <col min="555" max="555" width="3.26953125" style="233" customWidth="1"/>
    <col min="556" max="556" width="2.7265625" style="233" customWidth="1"/>
    <col min="557" max="557" width="3.6328125" style="233" customWidth="1"/>
    <col min="558" max="558" width="4.36328125" style="233" customWidth="1"/>
    <col min="559" max="559" width="1.7265625" style="233" customWidth="1"/>
    <col min="560" max="560" width="3.6328125" style="233" customWidth="1"/>
    <col min="561" max="561" width="3" style="233" customWidth="1"/>
    <col min="562" max="563" width="1.7265625" style="233" customWidth="1"/>
    <col min="564" max="564" width="3.6328125" style="233" customWidth="1"/>
    <col min="565" max="565" width="5.6328125" style="233" customWidth="1"/>
    <col min="566" max="768" width="10.6328125" style="233"/>
    <col min="769" max="769" width="3.6328125" style="233" customWidth="1"/>
    <col min="770" max="770" width="0.36328125" style="233" customWidth="1"/>
    <col min="771" max="771" width="3.08984375" style="233" customWidth="1"/>
    <col min="772" max="775" width="3.6328125" style="233" customWidth="1"/>
    <col min="776" max="776" width="4" style="233" customWidth="1"/>
    <col min="777" max="795" width="3.6328125" style="233" customWidth="1"/>
    <col min="796" max="797" width="3.90625" style="233" customWidth="1"/>
    <col min="798" max="799" width="3.6328125" style="233" customWidth="1"/>
    <col min="800" max="801" width="1.7265625" style="233" customWidth="1"/>
    <col min="802" max="803" width="3.6328125" style="233" customWidth="1"/>
    <col min="804" max="804" width="6.08984375" style="233" customWidth="1"/>
    <col min="805" max="805" width="2.90625" style="233" customWidth="1"/>
    <col min="806" max="806" width="0.7265625" style="233" customWidth="1"/>
    <col min="807" max="808" width="3.6328125" style="233" customWidth="1"/>
    <col min="809" max="809" width="1" style="233" customWidth="1"/>
    <col min="810" max="810" width="2.6328125" style="233" customWidth="1"/>
    <col min="811" max="811" width="3.26953125" style="233" customWidth="1"/>
    <col min="812" max="812" width="2.7265625" style="233" customWidth="1"/>
    <col min="813" max="813" width="3.6328125" style="233" customWidth="1"/>
    <col min="814" max="814" width="4.36328125" style="233" customWidth="1"/>
    <col min="815" max="815" width="1.7265625" style="233" customWidth="1"/>
    <col min="816" max="816" width="3.6328125" style="233" customWidth="1"/>
    <col min="817" max="817" width="3" style="233" customWidth="1"/>
    <col min="818" max="819" width="1.7265625" style="233" customWidth="1"/>
    <col min="820" max="820" width="3.6328125" style="233" customWidth="1"/>
    <col min="821" max="821" width="5.6328125" style="233" customWidth="1"/>
    <col min="822" max="1024" width="10.6328125" style="233"/>
    <col min="1025" max="1025" width="3.6328125" style="233" customWidth="1"/>
    <col min="1026" max="1026" width="0.36328125" style="233" customWidth="1"/>
    <col min="1027" max="1027" width="3.08984375" style="233" customWidth="1"/>
    <col min="1028" max="1031" width="3.6328125" style="233" customWidth="1"/>
    <col min="1032" max="1032" width="4" style="233" customWidth="1"/>
    <col min="1033" max="1051" width="3.6328125" style="233" customWidth="1"/>
    <col min="1052" max="1053" width="3.90625" style="233" customWidth="1"/>
    <col min="1054" max="1055" width="3.6328125" style="233" customWidth="1"/>
    <col min="1056" max="1057" width="1.7265625" style="233" customWidth="1"/>
    <col min="1058" max="1059" width="3.6328125" style="233" customWidth="1"/>
    <col min="1060" max="1060" width="6.08984375" style="233" customWidth="1"/>
    <col min="1061" max="1061" width="2.90625" style="233" customWidth="1"/>
    <col min="1062" max="1062" width="0.7265625" style="233" customWidth="1"/>
    <col min="1063" max="1064" width="3.6328125" style="233" customWidth="1"/>
    <col min="1065" max="1065" width="1" style="233" customWidth="1"/>
    <col min="1066" max="1066" width="2.6328125" style="233" customWidth="1"/>
    <col min="1067" max="1067" width="3.26953125" style="233" customWidth="1"/>
    <col min="1068" max="1068" width="2.7265625" style="233" customWidth="1"/>
    <col min="1069" max="1069" width="3.6328125" style="233" customWidth="1"/>
    <col min="1070" max="1070" width="4.36328125" style="233" customWidth="1"/>
    <col min="1071" max="1071" width="1.7265625" style="233" customWidth="1"/>
    <col min="1072" max="1072" width="3.6328125" style="233" customWidth="1"/>
    <col min="1073" max="1073" width="3" style="233" customWidth="1"/>
    <col min="1074" max="1075" width="1.7265625" style="233" customWidth="1"/>
    <col min="1076" max="1076" width="3.6328125" style="233" customWidth="1"/>
    <col min="1077" max="1077" width="5.6328125" style="233" customWidth="1"/>
    <col min="1078" max="1280" width="10.6328125" style="233"/>
    <col min="1281" max="1281" width="3.6328125" style="233" customWidth="1"/>
    <col min="1282" max="1282" width="0.36328125" style="233" customWidth="1"/>
    <col min="1283" max="1283" width="3.08984375" style="233" customWidth="1"/>
    <col min="1284" max="1287" width="3.6328125" style="233" customWidth="1"/>
    <col min="1288" max="1288" width="4" style="233" customWidth="1"/>
    <col min="1289" max="1307" width="3.6328125" style="233" customWidth="1"/>
    <col min="1308" max="1309" width="3.90625" style="233" customWidth="1"/>
    <col min="1310" max="1311" width="3.6328125" style="233" customWidth="1"/>
    <col min="1312" max="1313" width="1.7265625" style="233" customWidth="1"/>
    <col min="1314" max="1315" width="3.6328125" style="233" customWidth="1"/>
    <col min="1316" max="1316" width="6.08984375" style="233" customWidth="1"/>
    <col min="1317" max="1317" width="2.90625" style="233" customWidth="1"/>
    <col min="1318" max="1318" width="0.7265625" style="233" customWidth="1"/>
    <col min="1319" max="1320" width="3.6328125" style="233" customWidth="1"/>
    <col min="1321" max="1321" width="1" style="233" customWidth="1"/>
    <col min="1322" max="1322" width="2.6328125" style="233" customWidth="1"/>
    <col min="1323" max="1323" width="3.26953125" style="233" customWidth="1"/>
    <col min="1324" max="1324" width="2.7265625" style="233" customWidth="1"/>
    <col min="1325" max="1325" width="3.6328125" style="233" customWidth="1"/>
    <col min="1326" max="1326" width="4.36328125" style="233" customWidth="1"/>
    <col min="1327" max="1327" width="1.7265625" style="233" customWidth="1"/>
    <col min="1328" max="1328" width="3.6328125" style="233" customWidth="1"/>
    <col min="1329" max="1329" width="3" style="233" customWidth="1"/>
    <col min="1330" max="1331" width="1.7265625" style="233" customWidth="1"/>
    <col min="1332" max="1332" width="3.6328125" style="233" customWidth="1"/>
    <col min="1333" max="1333" width="5.6328125" style="233" customWidth="1"/>
    <col min="1334" max="1536" width="10.6328125" style="233"/>
    <col min="1537" max="1537" width="3.6328125" style="233" customWidth="1"/>
    <col min="1538" max="1538" width="0.36328125" style="233" customWidth="1"/>
    <col min="1539" max="1539" width="3.08984375" style="233" customWidth="1"/>
    <col min="1540" max="1543" width="3.6328125" style="233" customWidth="1"/>
    <col min="1544" max="1544" width="4" style="233" customWidth="1"/>
    <col min="1545" max="1563" width="3.6328125" style="233" customWidth="1"/>
    <col min="1564" max="1565" width="3.90625" style="233" customWidth="1"/>
    <col min="1566" max="1567" width="3.6328125" style="233" customWidth="1"/>
    <col min="1568" max="1569" width="1.7265625" style="233" customWidth="1"/>
    <col min="1570" max="1571" width="3.6328125" style="233" customWidth="1"/>
    <col min="1572" max="1572" width="6.08984375" style="233" customWidth="1"/>
    <col min="1573" max="1573" width="2.90625" style="233" customWidth="1"/>
    <col min="1574" max="1574" width="0.7265625" style="233" customWidth="1"/>
    <col min="1575" max="1576" width="3.6328125" style="233" customWidth="1"/>
    <col min="1577" max="1577" width="1" style="233" customWidth="1"/>
    <col min="1578" max="1578" width="2.6328125" style="233" customWidth="1"/>
    <col min="1579" max="1579" width="3.26953125" style="233" customWidth="1"/>
    <col min="1580" max="1580" width="2.7265625" style="233" customWidth="1"/>
    <col min="1581" max="1581" width="3.6328125" style="233" customWidth="1"/>
    <col min="1582" max="1582" width="4.36328125" style="233" customWidth="1"/>
    <col min="1583" max="1583" width="1.7265625" style="233" customWidth="1"/>
    <col min="1584" max="1584" width="3.6328125" style="233" customWidth="1"/>
    <col min="1585" max="1585" width="3" style="233" customWidth="1"/>
    <col min="1586" max="1587" width="1.7265625" style="233" customWidth="1"/>
    <col min="1588" max="1588" width="3.6328125" style="233" customWidth="1"/>
    <col min="1589" max="1589" width="5.6328125" style="233" customWidth="1"/>
    <col min="1590" max="1792" width="10.6328125" style="233"/>
    <col min="1793" max="1793" width="3.6328125" style="233" customWidth="1"/>
    <col min="1794" max="1794" width="0.36328125" style="233" customWidth="1"/>
    <col min="1795" max="1795" width="3.08984375" style="233" customWidth="1"/>
    <col min="1796" max="1799" width="3.6328125" style="233" customWidth="1"/>
    <col min="1800" max="1800" width="4" style="233" customWidth="1"/>
    <col min="1801" max="1819" width="3.6328125" style="233" customWidth="1"/>
    <col min="1820" max="1821" width="3.90625" style="233" customWidth="1"/>
    <col min="1822" max="1823" width="3.6328125" style="233" customWidth="1"/>
    <col min="1824" max="1825" width="1.7265625" style="233" customWidth="1"/>
    <col min="1826" max="1827" width="3.6328125" style="233" customWidth="1"/>
    <col min="1828" max="1828" width="6.08984375" style="233" customWidth="1"/>
    <col min="1829" max="1829" width="2.90625" style="233" customWidth="1"/>
    <col min="1830" max="1830" width="0.7265625" style="233" customWidth="1"/>
    <col min="1831" max="1832" width="3.6328125" style="233" customWidth="1"/>
    <col min="1833" max="1833" width="1" style="233" customWidth="1"/>
    <col min="1834" max="1834" width="2.6328125" style="233" customWidth="1"/>
    <col min="1835" max="1835" width="3.26953125" style="233" customWidth="1"/>
    <col min="1836" max="1836" width="2.7265625" style="233" customWidth="1"/>
    <col min="1837" max="1837" width="3.6328125" style="233" customWidth="1"/>
    <col min="1838" max="1838" width="4.36328125" style="233" customWidth="1"/>
    <col min="1839" max="1839" width="1.7265625" style="233" customWidth="1"/>
    <col min="1840" max="1840" width="3.6328125" style="233" customWidth="1"/>
    <col min="1841" max="1841" width="3" style="233" customWidth="1"/>
    <col min="1842" max="1843" width="1.7265625" style="233" customWidth="1"/>
    <col min="1844" max="1844" width="3.6328125" style="233" customWidth="1"/>
    <col min="1845" max="1845" width="5.6328125" style="233" customWidth="1"/>
    <col min="1846" max="2048" width="10.6328125" style="233"/>
    <col min="2049" max="2049" width="3.6328125" style="233" customWidth="1"/>
    <col min="2050" max="2050" width="0.36328125" style="233" customWidth="1"/>
    <col min="2051" max="2051" width="3.08984375" style="233" customWidth="1"/>
    <col min="2052" max="2055" width="3.6328125" style="233" customWidth="1"/>
    <col min="2056" max="2056" width="4" style="233" customWidth="1"/>
    <col min="2057" max="2075" width="3.6328125" style="233" customWidth="1"/>
    <col min="2076" max="2077" width="3.90625" style="233" customWidth="1"/>
    <col min="2078" max="2079" width="3.6328125" style="233" customWidth="1"/>
    <col min="2080" max="2081" width="1.7265625" style="233" customWidth="1"/>
    <col min="2082" max="2083" width="3.6328125" style="233" customWidth="1"/>
    <col min="2084" max="2084" width="6.08984375" style="233" customWidth="1"/>
    <col min="2085" max="2085" width="2.90625" style="233" customWidth="1"/>
    <col min="2086" max="2086" width="0.7265625" style="233" customWidth="1"/>
    <col min="2087" max="2088" width="3.6328125" style="233" customWidth="1"/>
    <col min="2089" max="2089" width="1" style="233" customWidth="1"/>
    <col min="2090" max="2090" width="2.6328125" style="233" customWidth="1"/>
    <col min="2091" max="2091" width="3.26953125" style="233" customWidth="1"/>
    <col min="2092" max="2092" width="2.7265625" style="233" customWidth="1"/>
    <col min="2093" max="2093" width="3.6328125" style="233" customWidth="1"/>
    <col min="2094" max="2094" width="4.36328125" style="233" customWidth="1"/>
    <col min="2095" max="2095" width="1.7265625" style="233" customWidth="1"/>
    <col min="2096" max="2096" width="3.6328125" style="233" customWidth="1"/>
    <col min="2097" max="2097" width="3" style="233" customWidth="1"/>
    <col min="2098" max="2099" width="1.7265625" style="233" customWidth="1"/>
    <col min="2100" max="2100" width="3.6328125" style="233" customWidth="1"/>
    <col min="2101" max="2101" width="5.6328125" style="233" customWidth="1"/>
    <col min="2102" max="2304" width="10.6328125" style="233"/>
    <col min="2305" max="2305" width="3.6328125" style="233" customWidth="1"/>
    <col min="2306" max="2306" width="0.36328125" style="233" customWidth="1"/>
    <col min="2307" max="2307" width="3.08984375" style="233" customWidth="1"/>
    <col min="2308" max="2311" width="3.6328125" style="233" customWidth="1"/>
    <col min="2312" max="2312" width="4" style="233" customWidth="1"/>
    <col min="2313" max="2331" width="3.6328125" style="233" customWidth="1"/>
    <col min="2332" max="2333" width="3.90625" style="233" customWidth="1"/>
    <col min="2334" max="2335" width="3.6328125" style="233" customWidth="1"/>
    <col min="2336" max="2337" width="1.7265625" style="233" customWidth="1"/>
    <col min="2338" max="2339" width="3.6328125" style="233" customWidth="1"/>
    <col min="2340" max="2340" width="6.08984375" style="233" customWidth="1"/>
    <col min="2341" max="2341" width="2.90625" style="233" customWidth="1"/>
    <col min="2342" max="2342" width="0.7265625" style="233" customWidth="1"/>
    <col min="2343" max="2344" width="3.6328125" style="233" customWidth="1"/>
    <col min="2345" max="2345" width="1" style="233" customWidth="1"/>
    <col min="2346" max="2346" width="2.6328125" style="233" customWidth="1"/>
    <col min="2347" max="2347" width="3.26953125" style="233" customWidth="1"/>
    <col min="2348" max="2348" width="2.7265625" style="233" customWidth="1"/>
    <col min="2349" max="2349" width="3.6328125" style="233" customWidth="1"/>
    <col min="2350" max="2350" width="4.36328125" style="233" customWidth="1"/>
    <col min="2351" max="2351" width="1.7265625" style="233" customWidth="1"/>
    <col min="2352" max="2352" width="3.6328125" style="233" customWidth="1"/>
    <col min="2353" max="2353" width="3" style="233" customWidth="1"/>
    <col min="2354" max="2355" width="1.7265625" style="233" customWidth="1"/>
    <col min="2356" max="2356" width="3.6328125" style="233" customWidth="1"/>
    <col min="2357" max="2357" width="5.6328125" style="233" customWidth="1"/>
    <col min="2358" max="2560" width="10.6328125" style="233"/>
    <col min="2561" max="2561" width="3.6328125" style="233" customWidth="1"/>
    <col min="2562" max="2562" width="0.36328125" style="233" customWidth="1"/>
    <col min="2563" max="2563" width="3.08984375" style="233" customWidth="1"/>
    <col min="2564" max="2567" width="3.6328125" style="233" customWidth="1"/>
    <col min="2568" max="2568" width="4" style="233" customWidth="1"/>
    <col min="2569" max="2587" width="3.6328125" style="233" customWidth="1"/>
    <col min="2588" max="2589" width="3.90625" style="233" customWidth="1"/>
    <col min="2590" max="2591" width="3.6328125" style="233" customWidth="1"/>
    <col min="2592" max="2593" width="1.7265625" style="233" customWidth="1"/>
    <col min="2594" max="2595" width="3.6328125" style="233" customWidth="1"/>
    <col min="2596" max="2596" width="6.08984375" style="233" customWidth="1"/>
    <col min="2597" max="2597" width="2.90625" style="233" customWidth="1"/>
    <col min="2598" max="2598" width="0.7265625" style="233" customWidth="1"/>
    <col min="2599" max="2600" width="3.6328125" style="233" customWidth="1"/>
    <col min="2601" max="2601" width="1" style="233" customWidth="1"/>
    <col min="2602" max="2602" width="2.6328125" style="233" customWidth="1"/>
    <col min="2603" max="2603" width="3.26953125" style="233" customWidth="1"/>
    <col min="2604" max="2604" width="2.7265625" style="233" customWidth="1"/>
    <col min="2605" max="2605" width="3.6328125" style="233" customWidth="1"/>
    <col min="2606" max="2606" width="4.36328125" style="233" customWidth="1"/>
    <col min="2607" max="2607" width="1.7265625" style="233" customWidth="1"/>
    <col min="2608" max="2608" width="3.6328125" style="233" customWidth="1"/>
    <col min="2609" max="2609" width="3" style="233" customWidth="1"/>
    <col min="2610" max="2611" width="1.7265625" style="233" customWidth="1"/>
    <col min="2612" max="2612" width="3.6328125" style="233" customWidth="1"/>
    <col min="2613" max="2613" width="5.6328125" style="233" customWidth="1"/>
    <col min="2614" max="2816" width="10.6328125" style="233"/>
    <col min="2817" max="2817" width="3.6328125" style="233" customWidth="1"/>
    <col min="2818" max="2818" width="0.36328125" style="233" customWidth="1"/>
    <col min="2819" max="2819" width="3.08984375" style="233" customWidth="1"/>
    <col min="2820" max="2823" width="3.6328125" style="233" customWidth="1"/>
    <col min="2824" max="2824" width="4" style="233" customWidth="1"/>
    <col min="2825" max="2843" width="3.6328125" style="233" customWidth="1"/>
    <col min="2844" max="2845" width="3.90625" style="233" customWidth="1"/>
    <col min="2846" max="2847" width="3.6328125" style="233" customWidth="1"/>
    <col min="2848" max="2849" width="1.7265625" style="233" customWidth="1"/>
    <col min="2850" max="2851" width="3.6328125" style="233" customWidth="1"/>
    <col min="2852" max="2852" width="6.08984375" style="233" customWidth="1"/>
    <col min="2853" max="2853" width="2.90625" style="233" customWidth="1"/>
    <col min="2854" max="2854" width="0.7265625" style="233" customWidth="1"/>
    <col min="2855" max="2856" width="3.6328125" style="233" customWidth="1"/>
    <col min="2857" max="2857" width="1" style="233" customWidth="1"/>
    <col min="2858" max="2858" width="2.6328125" style="233" customWidth="1"/>
    <col min="2859" max="2859" width="3.26953125" style="233" customWidth="1"/>
    <col min="2860" max="2860" width="2.7265625" style="233" customWidth="1"/>
    <col min="2861" max="2861" width="3.6328125" style="233" customWidth="1"/>
    <col min="2862" max="2862" width="4.36328125" style="233" customWidth="1"/>
    <col min="2863" max="2863" width="1.7265625" style="233" customWidth="1"/>
    <col min="2864" max="2864" width="3.6328125" style="233" customWidth="1"/>
    <col min="2865" max="2865" width="3" style="233" customWidth="1"/>
    <col min="2866" max="2867" width="1.7265625" style="233" customWidth="1"/>
    <col min="2868" max="2868" width="3.6328125" style="233" customWidth="1"/>
    <col min="2869" max="2869" width="5.6328125" style="233" customWidth="1"/>
    <col min="2870" max="3072" width="10.6328125" style="233"/>
    <col min="3073" max="3073" width="3.6328125" style="233" customWidth="1"/>
    <col min="3074" max="3074" width="0.36328125" style="233" customWidth="1"/>
    <col min="3075" max="3075" width="3.08984375" style="233" customWidth="1"/>
    <col min="3076" max="3079" width="3.6328125" style="233" customWidth="1"/>
    <col min="3080" max="3080" width="4" style="233" customWidth="1"/>
    <col min="3081" max="3099" width="3.6328125" style="233" customWidth="1"/>
    <col min="3100" max="3101" width="3.90625" style="233" customWidth="1"/>
    <col min="3102" max="3103" width="3.6328125" style="233" customWidth="1"/>
    <col min="3104" max="3105" width="1.7265625" style="233" customWidth="1"/>
    <col min="3106" max="3107" width="3.6328125" style="233" customWidth="1"/>
    <col min="3108" max="3108" width="6.08984375" style="233" customWidth="1"/>
    <col min="3109" max="3109" width="2.90625" style="233" customWidth="1"/>
    <col min="3110" max="3110" width="0.7265625" style="233" customWidth="1"/>
    <col min="3111" max="3112" width="3.6328125" style="233" customWidth="1"/>
    <col min="3113" max="3113" width="1" style="233" customWidth="1"/>
    <col min="3114" max="3114" width="2.6328125" style="233" customWidth="1"/>
    <col min="3115" max="3115" width="3.26953125" style="233" customWidth="1"/>
    <col min="3116" max="3116" width="2.7265625" style="233" customWidth="1"/>
    <col min="3117" max="3117" width="3.6328125" style="233" customWidth="1"/>
    <col min="3118" max="3118" width="4.36328125" style="233" customWidth="1"/>
    <col min="3119" max="3119" width="1.7265625" style="233" customWidth="1"/>
    <col min="3120" max="3120" width="3.6328125" style="233" customWidth="1"/>
    <col min="3121" max="3121" width="3" style="233" customWidth="1"/>
    <col min="3122" max="3123" width="1.7265625" style="233" customWidth="1"/>
    <col min="3124" max="3124" width="3.6328125" style="233" customWidth="1"/>
    <col min="3125" max="3125" width="5.6328125" style="233" customWidth="1"/>
    <col min="3126" max="3328" width="10.6328125" style="233"/>
    <col min="3329" max="3329" width="3.6328125" style="233" customWidth="1"/>
    <col min="3330" max="3330" width="0.36328125" style="233" customWidth="1"/>
    <col min="3331" max="3331" width="3.08984375" style="233" customWidth="1"/>
    <col min="3332" max="3335" width="3.6328125" style="233" customWidth="1"/>
    <col min="3336" max="3336" width="4" style="233" customWidth="1"/>
    <col min="3337" max="3355" width="3.6328125" style="233" customWidth="1"/>
    <col min="3356" max="3357" width="3.90625" style="233" customWidth="1"/>
    <col min="3358" max="3359" width="3.6328125" style="233" customWidth="1"/>
    <col min="3360" max="3361" width="1.7265625" style="233" customWidth="1"/>
    <col min="3362" max="3363" width="3.6328125" style="233" customWidth="1"/>
    <col min="3364" max="3364" width="6.08984375" style="233" customWidth="1"/>
    <col min="3365" max="3365" width="2.90625" style="233" customWidth="1"/>
    <col min="3366" max="3366" width="0.7265625" style="233" customWidth="1"/>
    <col min="3367" max="3368" width="3.6328125" style="233" customWidth="1"/>
    <col min="3369" max="3369" width="1" style="233" customWidth="1"/>
    <col min="3370" max="3370" width="2.6328125" style="233" customWidth="1"/>
    <col min="3371" max="3371" width="3.26953125" style="233" customWidth="1"/>
    <col min="3372" max="3372" width="2.7265625" style="233" customWidth="1"/>
    <col min="3373" max="3373" width="3.6328125" style="233" customWidth="1"/>
    <col min="3374" max="3374" width="4.36328125" style="233" customWidth="1"/>
    <col min="3375" max="3375" width="1.7265625" style="233" customWidth="1"/>
    <col min="3376" max="3376" width="3.6328125" style="233" customWidth="1"/>
    <col min="3377" max="3377" width="3" style="233" customWidth="1"/>
    <col min="3378" max="3379" width="1.7265625" style="233" customWidth="1"/>
    <col min="3380" max="3380" width="3.6328125" style="233" customWidth="1"/>
    <col min="3381" max="3381" width="5.6328125" style="233" customWidth="1"/>
    <col min="3382" max="3584" width="10.6328125" style="233"/>
    <col min="3585" max="3585" width="3.6328125" style="233" customWidth="1"/>
    <col min="3586" max="3586" width="0.36328125" style="233" customWidth="1"/>
    <col min="3587" max="3587" width="3.08984375" style="233" customWidth="1"/>
    <col min="3588" max="3591" width="3.6328125" style="233" customWidth="1"/>
    <col min="3592" max="3592" width="4" style="233" customWidth="1"/>
    <col min="3593" max="3611" width="3.6328125" style="233" customWidth="1"/>
    <col min="3612" max="3613" width="3.90625" style="233" customWidth="1"/>
    <col min="3614" max="3615" width="3.6328125" style="233" customWidth="1"/>
    <col min="3616" max="3617" width="1.7265625" style="233" customWidth="1"/>
    <col min="3618" max="3619" width="3.6328125" style="233" customWidth="1"/>
    <col min="3620" max="3620" width="6.08984375" style="233" customWidth="1"/>
    <col min="3621" max="3621" width="2.90625" style="233" customWidth="1"/>
    <col min="3622" max="3622" width="0.7265625" style="233" customWidth="1"/>
    <col min="3623" max="3624" width="3.6328125" style="233" customWidth="1"/>
    <col min="3625" max="3625" width="1" style="233" customWidth="1"/>
    <col min="3626" max="3626" width="2.6328125" style="233" customWidth="1"/>
    <col min="3627" max="3627" width="3.26953125" style="233" customWidth="1"/>
    <col min="3628" max="3628" width="2.7265625" style="233" customWidth="1"/>
    <col min="3629" max="3629" width="3.6328125" style="233" customWidth="1"/>
    <col min="3630" max="3630" width="4.36328125" style="233" customWidth="1"/>
    <col min="3631" max="3631" width="1.7265625" style="233" customWidth="1"/>
    <col min="3632" max="3632" width="3.6328125" style="233" customWidth="1"/>
    <col min="3633" max="3633" width="3" style="233" customWidth="1"/>
    <col min="3634" max="3635" width="1.7265625" style="233" customWidth="1"/>
    <col min="3636" max="3636" width="3.6328125" style="233" customWidth="1"/>
    <col min="3637" max="3637" width="5.6328125" style="233" customWidth="1"/>
    <col min="3638" max="3840" width="10.6328125" style="233"/>
    <col min="3841" max="3841" width="3.6328125" style="233" customWidth="1"/>
    <col min="3842" max="3842" width="0.36328125" style="233" customWidth="1"/>
    <col min="3843" max="3843" width="3.08984375" style="233" customWidth="1"/>
    <col min="3844" max="3847" width="3.6328125" style="233" customWidth="1"/>
    <col min="3848" max="3848" width="4" style="233" customWidth="1"/>
    <col min="3849" max="3867" width="3.6328125" style="233" customWidth="1"/>
    <col min="3868" max="3869" width="3.90625" style="233" customWidth="1"/>
    <col min="3870" max="3871" width="3.6328125" style="233" customWidth="1"/>
    <col min="3872" max="3873" width="1.7265625" style="233" customWidth="1"/>
    <col min="3874" max="3875" width="3.6328125" style="233" customWidth="1"/>
    <col min="3876" max="3876" width="6.08984375" style="233" customWidth="1"/>
    <col min="3877" max="3877" width="2.90625" style="233" customWidth="1"/>
    <col min="3878" max="3878" width="0.7265625" style="233" customWidth="1"/>
    <col min="3879" max="3880" width="3.6328125" style="233" customWidth="1"/>
    <col min="3881" max="3881" width="1" style="233" customWidth="1"/>
    <col min="3882" max="3882" width="2.6328125" style="233" customWidth="1"/>
    <col min="3883" max="3883" width="3.26953125" style="233" customWidth="1"/>
    <col min="3884" max="3884" width="2.7265625" style="233" customWidth="1"/>
    <col min="3885" max="3885" width="3.6328125" style="233" customWidth="1"/>
    <col min="3886" max="3886" width="4.36328125" style="233" customWidth="1"/>
    <col min="3887" max="3887" width="1.7265625" style="233" customWidth="1"/>
    <col min="3888" max="3888" width="3.6328125" style="233" customWidth="1"/>
    <col min="3889" max="3889" width="3" style="233" customWidth="1"/>
    <col min="3890" max="3891" width="1.7265625" style="233" customWidth="1"/>
    <col min="3892" max="3892" width="3.6328125" style="233" customWidth="1"/>
    <col min="3893" max="3893" width="5.6328125" style="233" customWidth="1"/>
    <col min="3894" max="4096" width="10.6328125" style="233"/>
    <col min="4097" max="4097" width="3.6328125" style="233" customWidth="1"/>
    <col min="4098" max="4098" width="0.36328125" style="233" customWidth="1"/>
    <col min="4099" max="4099" width="3.08984375" style="233" customWidth="1"/>
    <col min="4100" max="4103" width="3.6328125" style="233" customWidth="1"/>
    <col min="4104" max="4104" width="4" style="233" customWidth="1"/>
    <col min="4105" max="4123" width="3.6328125" style="233" customWidth="1"/>
    <col min="4124" max="4125" width="3.90625" style="233" customWidth="1"/>
    <col min="4126" max="4127" width="3.6328125" style="233" customWidth="1"/>
    <col min="4128" max="4129" width="1.7265625" style="233" customWidth="1"/>
    <col min="4130" max="4131" width="3.6328125" style="233" customWidth="1"/>
    <col min="4132" max="4132" width="6.08984375" style="233" customWidth="1"/>
    <col min="4133" max="4133" width="2.90625" style="233" customWidth="1"/>
    <col min="4134" max="4134" width="0.7265625" style="233" customWidth="1"/>
    <col min="4135" max="4136" width="3.6328125" style="233" customWidth="1"/>
    <col min="4137" max="4137" width="1" style="233" customWidth="1"/>
    <col min="4138" max="4138" width="2.6328125" style="233" customWidth="1"/>
    <col min="4139" max="4139" width="3.26953125" style="233" customWidth="1"/>
    <col min="4140" max="4140" width="2.7265625" style="233" customWidth="1"/>
    <col min="4141" max="4141" width="3.6328125" style="233" customWidth="1"/>
    <col min="4142" max="4142" width="4.36328125" style="233" customWidth="1"/>
    <col min="4143" max="4143" width="1.7265625" style="233" customWidth="1"/>
    <col min="4144" max="4144" width="3.6328125" style="233" customWidth="1"/>
    <col min="4145" max="4145" width="3" style="233" customWidth="1"/>
    <col min="4146" max="4147" width="1.7265625" style="233" customWidth="1"/>
    <col min="4148" max="4148" width="3.6328125" style="233" customWidth="1"/>
    <col min="4149" max="4149" width="5.6328125" style="233" customWidth="1"/>
    <col min="4150" max="4352" width="10.6328125" style="233"/>
    <col min="4353" max="4353" width="3.6328125" style="233" customWidth="1"/>
    <col min="4354" max="4354" width="0.36328125" style="233" customWidth="1"/>
    <col min="4355" max="4355" width="3.08984375" style="233" customWidth="1"/>
    <col min="4356" max="4359" width="3.6328125" style="233" customWidth="1"/>
    <col min="4360" max="4360" width="4" style="233" customWidth="1"/>
    <col min="4361" max="4379" width="3.6328125" style="233" customWidth="1"/>
    <col min="4380" max="4381" width="3.90625" style="233" customWidth="1"/>
    <col min="4382" max="4383" width="3.6328125" style="233" customWidth="1"/>
    <col min="4384" max="4385" width="1.7265625" style="233" customWidth="1"/>
    <col min="4386" max="4387" width="3.6328125" style="233" customWidth="1"/>
    <col min="4388" max="4388" width="6.08984375" style="233" customWidth="1"/>
    <col min="4389" max="4389" width="2.90625" style="233" customWidth="1"/>
    <col min="4390" max="4390" width="0.7265625" style="233" customWidth="1"/>
    <col min="4391" max="4392" width="3.6328125" style="233" customWidth="1"/>
    <col min="4393" max="4393" width="1" style="233" customWidth="1"/>
    <col min="4394" max="4394" width="2.6328125" style="233" customWidth="1"/>
    <col min="4395" max="4395" width="3.26953125" style="233" customWidth="1"/>
    <col min="4396" max="4396" width="2.7265625" style="233" customWidth="1"/>
    <col min="4397" max="4397" width="3.6328125" style="233" customWidth="1"/>
    <col min="4398" max="4398" width="4.36328125" style="233" customWidth="1"/>
    <col min="4399" max="4399" width="1.7265625" style="233" customWidth="1"/>
    <col min="4400" max="4400" width="3.6328125" style="233" customWidth="1"/>
    <col min="4401" max="4401" width="3" style="233" customWidth="1"/>
    <col min="4402" max="4403" width="1.7265625" style="233" customWidth="1"/>
    <col min="4404" max="4404" width="3.6328125" style="233" customWidth="1"/>
    <col min="4405" max="4405" width="5.6328125" style="233" customWidth="1"/>
    <col min="4406" max="4608" width="10.6328125" style="233"/>
    <col min="4609" max="4609" width="3.6328125" style="233" customWidth="1"/>
    <col min="4610" max="4610" width="0.36328125" style="233" customWidth="1"/>
    <col min="4611" max="4611" width="3.08984375" style="233" customWidth="1"/>
    <col min="4612" max="4615" width="3.6328125" style="233" customWidth="1"/>
    <col min="4616" max="4616" width="4" style="233" customWidth="1"/>
    <col min="4617" max="4635" width="3.6328125" style="233" customWidth="1"/>
    <col min="4636" max="4637" width="3.90625" style="233" customWidth="1"/>
    <col min="4638" max="4639" width="3.6328125" style="233" customWidth="1"/>
    <col min="4640" max="4641" width="1.7265625" style="233" customWidth="1"/>
    <col min="4642" max="4643" width="3.6328125" style="233" customWidth="1"/>
    <col min="4644" max="4644" width="6.08984375" style="233" customWidth="1"/>
    <col min="4645" max="4645" width="2.90625" style="233" customWidth="1"/>
    <col min="4646" max="4646" width="0.7265625" style="233" customWidth="1"/>
    <col min="4647" max="4648" width="3.6328125" style="233" customWidth="1"/>
    <col min="4649" max="4649" width="1" style="233" customWidth="1"/>
    <col min="4650" max="4650" width="2.6328125" style="233" customWidth="1"/>
    <col min="4651" max="4651" width="3.26953125" style="233" customWidth="1"/>
    <col min="4652" max="4652" width="2.7265625" style="233" customWidth="1"/>
    <col min="4653" max="4653" width="3.6328125" style="233" customWidth="1"/>
    <col min="4654" max="4654" width="4.36328125" style="233" customWidth="1"/>
    <col min="4655" max="4655" width="1.7265625" style="233" customWidth="1"/>
    <col min="4656" max="4656" width="3.6328125" style="233" customWidth="1"/>
    <col min="4657" max="4657" width="3" style="233" customWidth="1"/>
    <col min="4658" max="4659" width="1.7265625" style="233" customWidth="1"/>
    <col min="4660" max="4660" width="3.6328125" style="233" customWidth="1"/>
    <col min="4661" max="4661" width="5.6328125" style="233" customWidth="1"/>
    <col min="4662" max="4864" width="10.6328125" style="233"/>
    <col min="4865" max="4865" width="3.6328125" style="233" customWidth="1"/>
    <col min="4866" max="4866" width="0.36328125" style="233" customWidth="1"/>
    <col min="4867" max="4867" width="3.08984375" style="233" customWidth="1"/>
    <col min="4868" max="4871" width="3.6328125" style="233" customWidth="1"/>
    <col min="4872" max="4872" width="4" style="233" customWidth="1"/>
    <col min="4873" max="4891" width="3.6328125" style="233" customWidth="1"/>
    <col min="4892" max="4893" width="3.90625" style="233" customWidth="1"/>
    <col min="4894" max="4895" width="3.6328125" style="233" customWidth="1"/>
    <col min="4896" max="4897" width="1.7265625" style="233" customWidth="1"/>
    <col min="4898" max="4899" width="3.6328125" style="233" customWidth="1"/>
    <col min="4900" max="4900" width="6.08984375" style="233" customWidth="1"/>
    <col min="4901" max="4901" width="2.90625" style="233" customWidth="1"/>
    <col min="4902" max="4902" width="0.7265625" style="233" customWidth="1"/>
    <col min="4903" max="4904" width="3.6328125" style="233" customWidth="1"/>
    <col min="4905" max="4905" width="1" style="233" customWidth="1"/>
    <col min="4906" max="4906" width="2.6328125" style="233" customWidth="1"/>
    <col min="4907" max="4907" width="3.26953125" style="233" customWidth="1"/>
    <col min="4908" max="4908" width="2.7265625" style="233" customWidth="1"/>
    <col min="4909" max="4909" width="3.6328125" style="233" customWidth="1"/>
    <col min="4910" max="4910" width="4.36328125" style="233" customWidth="1"/>
    <col min="4911" max="4911" width="1.7265625" style="233" customWidth="1"/>
    <col min="4912" max="4912" width="3.6328125" style="233" customWidth="1"/>
    <col min="4913" max="4913" width="3" style="233" customWidth="1"/>
    <col min="4914" max="4915" width="1.7265625" style="233" customWidth="1"/>
    <col min="4916" max="4916" width="3.6328125" style="233" customWidth="1"/>
    <col min="4917" max="4917" width="5.6328125" style="233" customWidth="1"/>
    <col min="4918" max="5120" width="10.6328125" style="233"/>
    <col min="5121" max="5121" width="3.6328125" style="233" customWidth="1"/>
    <col min="5122" max="5122" width="0.36328125" style="233" customWidth="1"/>
    <col min="5123" max="5123" width="3.08984375" style="233" customWidth="1"/>
    <col min="5124" max="5127" width="3.6328125" style="233" customWidth="1"/>
    <col min="5128" max="5128" width="4" style="233" customWidth="1"/>
    <col min="5129" max="5147" width="3.6328125" style="233" customWidth="1"/>
    <col min="5148" max="5149" width="3.90625" style="233" customWidth="1"/>
    <col min="5150" max="5151" width="3.6328125" style="233" customWidth="1"/>
    <col min="5152" max="5153" width="1.7265625" style="233" customWidth="1"/>
    <col min="5154" max="5155" width="3.6328125" style="233" customWidth="1"/>
    <col min="5156" max="5156" width="6.08984375" style="233" customWidth="1"/>
    <col min="5157" max="5157" width="2.90625" style="233" customWidth="1"/>
    <col min="5158" max="5158" width="0.7265625" style="233" customWidth="1"/>
    <col min="5159" max="5160" width="3.6328125" style="233" customWidth="1"/>
    <col min="5161" max="5161" width="1" style="233" customWidth="1"/>
    <col min="5162" max="5162" width="2.6328125" style="233" customWidth="1"/>
    <col min="5163" max="5163" width="3.26953125" style="233" customWidth="1"/>
    <col min="5164" max="5164" width="2.7265625" style="233" customWidth="1"/>
    <col min="5165" max="5165" width="3.6328125" style="233" customWidth="1"/>
    <col min="5166" max="5166" width="4.36328125" style="233" customWidth="1"/>
    <col min="5167" max="5167" width="1.7265625" style="233" customWidth="1"/>
    <col min="5168" max="5168" width="3.6328125" style="233" customWidth="1"/>
    <col min="5169" max="5169" width="3" style="233" customWidth="1"/>
    <col min="5170" max="5171" width="1.7265625" style="233" customWidth="1"/>
    <col min="5172" max="5172" width="3.6328125" style="233" customWidth="1"/>
    <col min="5173" max="5173" width="5.6328125" style="233" customWidth="1"/>
    <col min="5174" max="5376" width="10.6328125" style="233"/>
    <col min="5377" max="5377" width="3.6328125" style="233" customWidth="1"/>
    <col min="5378" max="5378" width="0.36328125" style="233" customWidth="1"/>
    <col min="5379" max="5379" width="3.08984375" style="233" customWidth="1"/>
    <col min="5380" max="5383" width="3.6328125" style="233" customWidth="1"/>
    <col min="5384" max="5384" width="4" style="233" customWidth="1"/>
    <col min="5385" max="5403" width="3.6328125" style="233" customWidth="1"/>
    <col min="5404" max="5405" width="3.90625" style="233" customWidth="1"/>
    <col min="5406" max="5407" width="3.6328125" style="233" customWidth="1"/>
    <col min="5408" max="5409" width="1.7265625" style="233" customWidth="1"/>
    <col min="5410" max="5411" width="3.6328125" style="233" customWidth="1"/>
    <col min="5412" max="5412" width="6.08984375" style="233" customWidth="1"/>
    <col min="5413" max="5413" width="2.90625" style="233" customWidth="1"/>
    <col min="5414" max="5414" width="0.7265625" style="233" customWidth="1"/>
    <col min="5415" max="5416" width="3.6328125" style="233" customWidth="1"/>
    <col min="5417" max="5417" width="1" style="233" customWidth="1"/>
    <col min="5418" max="5418" width="2.6328125" style="233" customWidth="1"/>
    <col min="5419" max="5419" width="3.26953125" style="233" customWidth="1"/>
    <col min="5420" max="5420" width="2.7265625" style="233" customWidth="1"/>
    <col min="5421" max="5421" width="3.6328125" style="233" customWidth="1"/>
    <col min="5422" max="5422" width="4.36328125" style="233" customWidth="1"/>
    <col min="5423" max="5423" width="1.7265625" style="233" customWidth="1"/>
    <col min="5424" max="5424" width="3.6328125" style="233" customWidth="1"/>
    <col min="5425" max="5425" width="3" style="233" customWidth="1"/>
    <col min="5426" max="5427" width="1.7265625" style="233" customWidth="1"/>
    <col min="5428" max="5428" width="3.6328125" style="233" customWidth="1"/>
    <col min="5429" max="5429" width="5.6328125" style="233" customWidth="1"/>
    <col min="5430" max="5632" width="10.6328125" style="233"/>
    <col min="5633" max="5633" width="3.6328125" style="233" customWidth="1"/>
    <col min="5634" max="5634" width="0.36328125" style="233" customWidth="1"/>
    <col min="5635" max="5635" width="3.08984375" style="233" customWidth="1"/>
    <col min="5636" max="5639" width="3.6328125" style="233" customWidth="1"/>
    <col min="5640" max="5640" width="4" style="233" customWidth="1"/>
    <col min="5641" max="5659" width="3.6328125" style="233" customWidth="1"/>
    <col min="5660" max="5661" width="3.90625" style="233" customWidth="1"/>
    <col min="5662" max="5663" width="3.6328125" style="233" customWidth="1"/>
    <col min="5664" max="5665" width="1.7265625" style="233" customWidth="1"/>
    <col min="5666" max="5667" width="3.6328125" style="233" customWidth="1"/>
    <col min="5668" max="5668" width="6.08984375" style="233" customWidth="1"/>
    <col min="5669" max="5669" width="2.90625" style="233" customWidth="1"/>
    <col min="5670" max="5670" width="0.7265625" style="233" customWidth="1"/>
    <col min="5671" max="5672" width="3.6328125" style="233" customWidth="1"/>
    <col min="5673" max="5673" width="1" style="233" customWidth="1"/>
    <col min="5674" max="5674" width="2.6328125" style="233" customWidth="1"/>
    <col min="5675" max="5675" width="3.26953125" style="233" customWidth="1"/>
    <col min="5676" max="5676" width="2.7265625" style="233" customWidth="1"/>
    <col min="5677" max="5677" width="3.6328125" style="233" customWidth="1"/>
    <col min="5678" max="5678" width="4.36328125" style="233" customWidth="1"/>
    <col min="5679" max="5679" width="1.7265625" style="233" customWidth="1"/>
    <col min="5680" max="5680" width="3.6328125" style="233" customWidth="1"/>
    <col min="5681" max="5681" width="3" style="233" customWidth="1"/>
    <col min="5682" max="5683" width="1.7265625" style="233" customWidth="1"/>
    <col min="5684" max="5684" width="3.6328125" style="233" customWidth="1"/>
    <col min="5685" max="5685" width="5.6328125" style="233" customWidth="1"/>
    <col min="5686" max="5888" width="10.6328125" style="233"/>
    <col min="5889" max="5889" width="3.6328125" style="233" customWidth="1"/>
    <col min="5890" max="5890" width="0.36328125" style="233" customWidth="1"/>
    <col min="5891" max="5891" width="3.08984375" style="233" customWidth="1"/>
    <col min="5892" max="5895" width="3.6328125" style="233" customWidth="1"/>
    <col min="5896" max="5896" width="4" style="233" customWidth="1"/>
    <col min="5897" max="5915" width="3.6328125" style="233" customWidth="1"/>
    <col min="5916" max="5917" width="3.90625" style="233" customWidth="1"/>
    <col min="5918" max="5919" width="3.6328125" style="233" customWidth="1"/>
    <col min="5920" max="5921" width="1.7265625" style="233" customWidth="1"/>
    <col min="5922" max="5923" width="3.6328125" style="233" customWidth="1"/>
    <col min="5924" max="5924" width="6.08984375" style="233" customWidth="1"/>
    <col min="5925" max="5925" width="2.90625" style="233" customWidth="1"/>
    <col min="5926" max="5926" width="0.7265625" style="233" customWidth="1"/>
    <col min="5927" max="5928" width="3.6328125" style="233" customWidth="1"/>
    <col min="5929" max="5929" width="1" style="233" customWidth="1"/>
    <col min="5930" max="5930" width="2.6328125" style="233" customWidth="1"/>
    <col min="5931" max="5931" width="3.26953125" style="233" customWidth="1"/>
    <col min="5932" max="5932" width="2.7265625" style="233" customWidth="1"/>
    <col min="5933" max="5933" width="3.6328125" style="233" customWidth="1"/>
    <col min="5934" max="5934" width="4.36328125" style="233" customWidth="1"/>
    <col min="5935" max="5935" width="1.7265625" style="233" customWidth="1"/>
    <col min="5936" max="5936" width="3.6328125" style="233" customWidth="1"/>
    <col min="5937" max="5937" width="3" style="233" customWidth="1"/>
    <col min="5938" max="5939" width="1.7265625" style="233" customWidth="1"/>
    <col min="5940" max="5940" width="3.6328125" style="233" customWidth="1"/>
    <col min="5941" max="5941" width="5.6328125" style="233" customWidth="1"/>
    <col min="5942" max="6144" width="10.6328125" style="233"/>
    <col min="6145" max="6145" width="3.6328125" style="233" customWidth="1"/>
    <col min="6146" max="6146" width="0.36328125" style="233" customWidth="1"/>
    <col min="6147" max="6147" width="3.08984375" style="233" customWidth="1"/>
    <col min="6148" max="6151" width="3.6328125" style="233" customWidth="1"/>
    <col min="6152" max="6152" width="4" style="233" customWidth="1"/>
    <col min="6153" max="6171" width="3.6328125" style="233" customWidth="1"/>
    <col min="6172" max="6173" width="3.90625" style="233" customWidth="1"/>
    <col min="6174" max="6175" width="3.6328125" style="233" customWidth="1"/>
    <col min="6176" max="6177" width="1.7265625" style="233" customWidth="1"/>
    <col min="6178" max="6179" width="3.6328125" style="233" customWidth="1"/>
    <col min="6180" max="6180" width="6.08984375" style="233" customWidth="1"/>
    <col min="6181" max="6181" width="2.90625" style="233" customWidth="1"/>
    <col min="6182" max="6182" width="0.7265625" style="233" customWidth="1"/>
    <col min="6183" max="6184" width="3.6328125" style="233" customWidth="1"/>
    <col min="6185" max="6185" width="1" style="233" customWidth="1"/>
    <col min="6186" max="6186" width="2.6328125" style="233" customWidth="1"/>
    <col min="6187" max="6187" width="3.26953125" style="233" customWidth="1"/>
    <col min="6188" max="6188" width="2.7265625" style="233" customWidth="1"/>
    <col min="6189" max="6189" width="3.6328125" style="233" customWidth="1"/>
    <col min="6190" max="6190" width="4.36328125" style="233" customWidth="1"/>
    <col min="6191" max="6191" width="1.7265625" style="233" customWidth="1"/>
    <col min="6192" max="6192" width="3.6328125" style="233" customWidth="1"/>
    <col min="6193" max="6193" width="3" style="233" customWidth="1"/>
    <col min="6194" max="6195" width="1.7265625" style="233" customWidth="1"/>
    <col min="6196" max="6196" width="3.6328125" style="233" customWidth="1"/>
    <col min="6197" max="6197" width="5.6328125" style="233" customWidth="1"/>
    <col min="6198" max="6400" width="10.6328125" style="233"/>
    <col min="6401" max="6401" width="3.6328125" style="233" customWidth="1"/>
    <col min="6402" max="6402" width="0.36328125" style="233" customWidth="1"/>
    <col min="6403" max="6403" width="3.08984375" style="233" customWidth="1"/>
    <col min="6404" max="6407" width="3.6328125" style="233" customWidth="1"/>
    <col min="6408" max="6408" width="4" style="233" customWidth="1"/>
    <col min="6409" max="6427" width="3.6328125" style="233" customWidth="1"/>
    <col min="6428" max="6429" width="3.90625" style="233" customWidth="1"/>
    <col min="6430" max="6431" width="3.6328125" style="233" customWidth="1"/>
    <col min="6432" max="6433" width="1.7265625" style="233" customWidth="1"/>
    <col min="6434" max="6435" width="3.6328125" style="233" customWidth="1"/>
    <col min="6436" max="6436" width="6.08984375" style="233" customWidth="1"/>
    <col min="6437" max="6437" width="2.90625" style="233" customWidth="1"/>
    <col min="6438" max="6438" width="0.7265625" style="233" customWidth="1"/>
    <col min="6439" max="6440" width="3.6328125" style="233" customWidth="1"/>
    <col min="6441" max="6441" width="1" style="233" customWidth="1"/>
    <col min="6442" max="6442" width="2.6328125" style="233" customWidth="1"/>
    <col min="6443" max="6443" width="3.26953125" style="233" customWidth="1"/>
    <col min="6444" max="6444" width="2.7265625" style="233" customWidth="1"/>
    <col min="6445" max="6445" width="3.6328125" style="233" customWidth="1"/>
    <col min="6446" max="6446" width="4.36328125" style="233" customWidth="1"/>
    <col min="6447" max="6447" width="1.7265625" style="233" customWidth="1"/>
    <col min="6448" max="6448" width="3.6328125" style="233" customWidth="1"/>
    <col min="6449" max="6449" width="3" style="233" customWidth="1"/>
    <col min="6450" max="6451" width="1.7265625" style="233" customWidth="1"/>
    <col min="6452" max="6452" width="3.6328125" style="233" customWidth="1"/>
    <col min="6453" max="6453" width="5.6328125" style="233" customWidth="1"/>
    <col min="6454" max="6656" width="10.6328125" style="233"/>
    <col min="6657" max="6657" width="3.6328125" style="233" customWidth="1"/>
    <col min="6658" max="6658" width="0.36328125" style="233" customWidth="1"/>
    <col min="6659" max="6659" width="3.08984375" style="233" customWidth="1"/>
    <col min="6660" max="6663" width="3.6328125" style="233" customWidth="1"/>
    <col min="6664" max="6664" width="4" style="233" customWidth="1"/>
    <col min="6665" max="6683" width="3.6328125" style="233" customWidth="1"/>
    <col min="6684" max="6685" width="3.90625" style="233" customWidth="1"/>
    <col min="6686" max="6687" width="3.6328125" style="233" customWidth="1"/>
    <col min="6688" max="6689" width="1.7265625" style="233" customWidth="1"/>
    <col min="6690" max="6691" width="3.6328125" style="233" customWidth="1"/>
    <col min="6692" max="6692" width="6.08984375" style="233" customWidth="1"/>
    <col min="6693" max="6693" width="2.90625" style="233" customWidth="1"/>
    <col min="6694" max="6694" width="0.7265625" style="233" customWidth="1"/>
    <col min="6695" max="6696" width="3.6328125" style="233" customWidth="1"/>
    <col min="6697" max="6697" width="1" style="233" customWidth="1"/>
    <col min="6698" max="6698" width="2.6328125" style="233" customWidth="1"/>
    <col min="6699" max="6699" width="3.26953125" style="233" customWidth="1"/>
    <col min="6700" max="6700" width="2.7265625" style="233" customWidth="1"/>
    <col min="6701" max="6701" width="3.6328125" style="233" customWidth="1"/>
    <col min="6702" max="6702" width="4.36328125" style="233" customWidth="1"/>
    <col min="6703" max="6703" width="1.7265625" style="233" customWidth="1"/>
    <col min="6704" max="6704" width="3.6328125" style="233" customWidth="1"/>
    <col min="6705" max="6705" width="3" style="233" customWidth="1"/>
    <col min="6706" max="6707" width="1.7265625" style="233" customWidth="1"/>
    <col min="6708" max="6708" width="3.6328125" style="233" customWidth="1"/>
    <col min="6709" max="6709" width="5.6328125" style="233" customWidth="1"/>
    <col min="6710" max="6912" width="10.6328125" style="233"/>
    <col min="6913" max="6913" width="3.6328125" style="233" customWidth="1"/>
    <col min="6914" max="6914" width="0.36328125" style="233" customWidth="1"/>
    <col min="6915" max="6915" width="3.08984375" style="233" customWidth="1"/>
    <col min="6916" max="6919" width="3.6328125" style="233" customWidth="1"/>
    <col min="6920" max="6920" width="4" style="233" customWidth="1"/>
    <col min="6921" max="6939" width="3.6328125" style="233" customWidth="1"/>
    <col min="6940" max="6941" width="3.90625" style="233" customWidth="1"/>
    <col min="6942" max="6943" width="3.6328125" style="233" customWidth="1"/>
    <col min="6944" max="6945" width="1.7265625" style="233" customWidth="1"/>
    <col min="6946" max="6947" width="3.6328125" style="233" customWidth="1"/>
    <col min="6948" max="6948" width="6.08984375" style="233" customWidth="1"/>
    <col min="6949" max="6949" width="2.90625" style="233" customWidth="1"/>
    <col min="6950" max="6950" width="0.7265625" style="233" customWidth="1"/>
    <col min="6951" max="6952" width="3.6328125" style="233" customWidth="1"/>
    <col min="6953" max="6953" width="1" style="233" customWidth="1"/>
    <col min="6954" max="6954" width="2.6328125" style="233" customWidth="1"/>
    <col min="6955" max="6955" width="3.26953125" style="233" customWidth="1"/>
    <col min="6956" max="6956" width="2.7265625" style="233" customWidth="1"/>
    <col min="6957" max="6957" width="3.6328125" style="233" customWidth="1"/>
    <col min="6958" max="6958" width="4.36328125" style="233" customWidth="1"/>
    <col min="6959" max="6959" width="1.7265625" style="233" customWidth="1"/>
    <col min="6960" max="6960" width="3.6328125" style="233" customWidth="1"/>
    <col min="6961" max="6961" width="3" style="233" customWidth="1"/>
    <col min="6962" max="6963" width="1.7265625" style="233" customWidth="1"/>
    <col min="6964" max="6964" width="3.6328125" style="233" customWidth="1"/>
    <col min="6965" max="6965" width="5.6328125" style="233" customWidth="1"/>
    <col min="6966" max="7168" width="10.6328125" style="233"/>
    <col min="7169" max="7169" width="3.6328125" style="233" customWidth="1"/>
    <col min="7170" max="7170" width="0.36328125" style="233" customWidth="1"/>
    <col min="7171" max="7171" width="3.08984375" style="233" customWidth="1"/>
    <col min="7172" max="7175" width="3.6328125" style="233" customWidth="1"/>
    <col min="7176" max="7176" width="4" style="233" customWidth="1"/>
    <col min="7177" max="7195" width="3.6328125" style="233" customWidth="1"/>
    <col min="7196" max="7197" width="3.90625" style="233" customWidth="1"/>
    <col min="7198" max="7199" width="3.6328125" style="233" customWidth="1"/>
    <col min="7200" max="7201" width="1.7265625" style="233" customWidth="1"/>
    <col min="7202" max="7203" width="3.6328125" style="233" customWidth="1"/>
    <col min="7204" max="7204" width="6.08984375" style="233" customWidth="1"/>
    <col min="7205" max="7205" width="2.90625" style="233" customWidth="1"/>
    <col min="7206" max="7206" width="0.7265625" style="233" customWidth="1"/>
    <col min="7207" max="7208" width="3.6328125" style="233" customWidth="1"/>
    <col min="7209" max="7209" width="1" style="233" customWidth="1"/>
    <col min="7210" max="7210" width="2.6328125" style="233" customWidth="1"/>
    <col min="7211" max="7211" width="3.26953125" style="233" customWidth="1"/>
    <col min="7212" max="7212" width="2.7265625" style="233" customWidth="1"/>
    <col min="7213" max="7213" width="3.6328125" style="233" customWidth="1"/>
    <col min="7214" max="7214" width="4.36328125" style="233" customWidth="1"/>
    <col min="7215" max="7215" width="1.7265625" style="233" customWidth="1"/>
    <col min="7216" max="7216" width="3.6328125" style="233" customWidth="1"/>
    <col min="7217" max="7217" width="3" style="233" customWidth="1"/>
    <col min="7218" max="7219" width="1.7265625" style="233" customWidth="1"/>
    <col min="7220" max="7220" width="3.6328125" style="233" customWidth="1"/>
    <col min="7221" max="7221" width="5.6328125" style="233" customWidth="1"/>
    <col min="7222" max="7424" width="10.6328125" style="233"/>
    <col min="7425" max="7425" width="3.6328125" style="233" customWidth="1"/>
    <col min="7426" max="7426" width="0.36328125" style="233" customWidth="1"/>
    <col min="7427" max="7427" width="3.08984375" style="233" customWidth="1"/>
    <col min="7428" max="7431" width="3.6328125" style="233" customWidth="1"/>
    <col min="7432" max="7432" width="4" style="233" customWidth="1"/>
    <col min="7433" max="7451" width="3.6328125" style="233" customWidth="1"/>
    <col min="7452" max="7453" width="3.90625" style="233" customWidth="1"/>
    <col min="7454" max="7455" width="3.6328125" style="233" customWidth="1"/>
    <col min="7456" max="7457" width="1.7265625" style="233" customWidth="1"/>
    <col min="7458" max="7459" width="3.6328125" style="233" customWidth="1"/>
    <col min="7460" max="7460" width="6.08984375" style="233" customWidth="1"/>
    <col min="7461" max="7461" width="2.90625" style="233" customWidth="1"/>
    <col min="7462" max="7462" width="0.7265625" style="233" customWidth="1"/>
    <col min="7463" max="7464" width="3.6328125" style="233" customWidth="1"/>
    <col min="7465" max="7465" width="1" style="233" customWidth="1"/>
    <col min="7466" max="7466" width="2.6328125" style="233" customWidth="1"/>
    <col min="7467" max="7467" width="3.26953125" style="233" customWidth="1"/>
    <col min="7468" max="7468" width="2.7265625" style="233" customWidth="1"/>
    <col min="7469" max="7469" width="3.6328125" style="233" customWidth="1"/>
    <col min="7470" max="7470" width="4.36328125" style="233" customWidth="1"/>
    <col min="7471" max="7471" width="1.7265625" style="233" customWidth="1"/>
    <col min="7472" max="7472" width="3.6328125" style="233" customWidth="1"/>
    <col min="7473" max="7473" width="3" style="233" customWidth="1"/>
    <col min="7474" max="7475" width="1.7265625" style="233" customWidth="1"/>
    <col min="7476" max="7476" width="3.6328125" style="233" customWidth="1"/>
    <col min="7477" max="7477" width="5.6328125" style="233" customWidth="1"/>
    <col min="7478" max="7680" width="10.6328125" style="233"/>
    <col min="7681" max="7681" width="3.6328125" style="233" customWidth="1"/>
    <col min="7682" max="7682" width="0.36328125" style="233" customWidth="1"/>
    <col min="7683" max="7683" width="3.08984375" style="233" customWidth="1"/>
    <col min="7684" max="7687" width="3.6328125" style="233" customWidth="1"/>
    <col min="7688" max="7688" width="4" style="233" customWidth="1"/>
    <col min="7689" max="7707" width="3.6328125" style="233" customWidth="1"/>
    <col min="7708" max="7709" width="3.90625" style="233" customWidth="1"/>
    <col min="7710" max="7711" width="3.6328125" style="233" customWidth="1"/>
    <col min="7712" max="7713" width="1.7265625" style="233" customWidth="1"/>
    <col min="7714" max="7715" width="3.6328125" style="233" customWidth="1"/>
    <col min="7716" max="7716" width="6.08984375" style="233" customWidth="1"/>
    <col min="7717" max="7717" width="2.90625" style="233" customWidth="1"/>
    <col min="7718" max="7718" width="0.7265625" style="233" customWidth="1"/>
    <col min="7719" max="7720" width="3.6328125" style="233" customWidth="1"/>
    <col min="7721" max="7721" width="1" style="233" customWidth="1"/>
    <col min="7722" max="7722" width="2.6328125" style="233" customWidth="1"/>
    <col min="7723" max="7723" width="3.26953125" style="233" customWidth="1"/>
    <col min="7724" max="7724" width="2.7265625" style="233" customWidth="1"/>
    <col min="7725" max="7725" width="3.6328125" style="233" customWidth="1"/>
    <col min="7726" max="7726" width="4.36328125" style="233" customWidth="1"/>
    <col min="7727" max="7727" width="1.7265625" style="233" customWidth="1"/>
    <col min="7728" max="7728" width="3.6328125" style="233" customWidth="1"/>
    <col min="7729" max="7729" width="3" style="233" customWidth="1"/>
    <col min="7730" max="7731" width="1.7265625" style="233" customWidth="1"/>
    <col min="7732" max="7732" width="3.6328125" style="233" customWidth="1"/>
    <col min="7733" max="7733" width="5.6328125" style="233" customWidth="1"/>
    <col min="7734" max="7936" width="10.6328125" style="233"/>
    <col min="7937" max="7937" width="3.6328125" style="233" customWidth="1"/>
    <col min="7938" max="7938" width="0.36328125" style="233" customWidth="1"/>
    <col min="7939" max="7939" width="3.08984375" style="233" customWidth="1"/>
    <col min="7940" max="7943" width="3.6328125" style="233" customWidth="1"/>
    <col min="7944" max="7944" width="4" style="233" customWidth="1"/>
    <col min="7945" max="7963" width="3.6328125" style="233" customWidth="1"/>
    <col min="7964" max="7965" width="3.90625" style="233" customWidth="1"/>
    <col min="7966" max="7967" width="3.6328125" style="233" customWidth="1"/>
    <col min="7968" max="7969" width="1.7265625" style="233" customWidth="1"/>
    <col min="7970" max="7971" width="3.6328125" style="233" customWidth="1"/>
    <col min="7972" max="7972" width="6.08984375" style="233" customWidth="1"/>
    <col min="7973" max="7973" width="2.90625" style="233" customWidth="1"/>
    <col min="7974" max="7974" width="0.7265625" style="233" customWidth="1"/>
    <col min="7975" max="7976" width="3.6328125" style="233" customWidth="1"/>
    <col min="7977" max="7977" width="1" style="233" customWidth="1"/>
    <col min="7978" max="7978" width="2.6328125" style="233" customWidth="1"/>
    <col min="7979" max="7979" width="3.26953125" style="233" customWidth="1"/>
    <col min="7980" max="7980" width="2.7265625" style="233" customWidth="1"/>
    <col min="7981" max="7981" width="3.6328125" style="233" customWidth="1"/>
    <col min="7982" max="7982" width="4.36328125" style="233" customWidth="1"/>
    <col min="7983" max="7983" width="1.7265625" style="233" customWidth="1"/>
    <col min="7984" max="7984" width="3.6328125" style="233" customWidth="1"/>
    <col min="7985" max="7985" width="3" style="233" customWidth="1"/>
    <col min="7986" max="7987" width="1.7265625" style="233" customWidth="1"/>
    <col min="7988" max="7988" width="3.6328125" style="233" customWidth="1"/>
    <col min="7989" max="7989" width="5.6328125" style="233" customWidth="1"/>
    <col min="7990" max="8192" width="10.6328125" style="233"/>
    <col min="8193" max="8193" width="3.6328125" style="233" customWidth="1"/>
    <col min="8194" max="8194" width="0.36328125" style="233" customWidth="1"/>
    <col min="8195" max="8195" width="3.08984375" style="233" customWidth="1"/>
    <col min="8196" max="8199" width="3.6328125" style="233" customWidth="1"/>
    <col min="8200" max="8200" width="4" style="233" customWidth="1"/>
    <col min="8201" max="8219" width="3.6328125" style="233" customWidth="1"/>
    <col min="8220" max="8221" width="3.90625" style="233" customWidth="1"/>
    <col min="8222" max="8223" width="3.6328125" style="233" customWidth="1"/>
    <col min="8224" max="8225" width="1.7265625" style="233" customWidth="1"/>
    <col min="8226" max="8227" width="3.6328125" style="233" customWidth="1"/>
    <col min="8228" max="8228" width="6.08984375" style="233" customWidth="1"/>
    <col min="8229" max="8229" width="2.90625" style="233" customWidth="1"/>
    <col min="8230" max="8230" width="0.7265625" style="233" customWidth="1"/>
    <col min="8231" max="8232" width="3.6328125" style="233" customWidth="1"/>
    <col min="8233" max="8233" width="1" style="233" customWidth="1"/>
    <col min="8234" max="8234" width="2.6328125" style="233" customWidth="1"/>
    <col min="8235" max="8235" width="3.26953125" style="233" customWidth="1"/>
    <col min="8236" max="8236" width="2.7265625" style="233" customWidth="1"/>
    <col min="8237" max="8237" width="3.6328125" style="233" customWidth="1"/>
    <col min="8238" max="8238" width="4.36328125" style="233" customWidth="1"/>
    <col min="8239" max="8239" width="1.7265625" style="233" customWidth="1"/>
    <col min="8240" max="8240" width="3.6328125" style="233" customWidth="1"/>
    <col min="8241" max="8241" width="3" style="233" customWidth="1"/>
    <col min="8242" max="8243" width="1.7265625" style="233" customWidth="1"/>
    <col min="8244" max="8244" width="3.6328125" style="233" customWidth="1"/>
    <col min="8245" max="8245" width="5.6328125" style="233" customWidth="1"/>
    <col min="8246" max="8448" width="10.6328125" style="233"/>
    <col min="8449" max="8449" width="3.6328125" style="233" customWidth="1"/>
    <col min="8450" max="8450" width="0.36328125" style="233" customWidth="1"/>
    <col min="8451" max="8451" width="3.08984375" style="233" customWidth="1"/>
    <col min="8452" max="8455" width="3.6328125" style="233" customWidth="1"/>
    <col min="8456" max="8456" width="4" style="233" customWidth="1"/>
    <col min="8457" max="8475" width="3.6328125" style="233" customWidth="1"/>
    <col min="8476" max="8477" width="3.90625" style="233" customWidth="1"/>
    <col min="8478" max="8479" width="3.6328125" style="233" customWidth="1"/>
    <col min="8480" max="8481" width="1.7265625" style="233" customWidth="1"/>
    <col min="8482" max="8483" width="3.6328125" style="233" customWidth="1"/>
    <col min="8484" max="8484" width="6.08984375" style="233" customWidth="1"/>
    <col min="8485" max="8485" width="2.90625" style="233" customWidth="1"/>
    <col min="8486" max="8486" width="0.7265625" style="233" customWidth="1"/>
    <col min="8487" max="8488" width="3.6328125" style="233" customWidth="1"/>
    <col min="8489" max="8489" width="1" style="233" customWidth="1"/>
    <col min="8490" max="8490" width="2.6328125" style="233" customWidth="1"/>
    <col min="8491" max="8491" width="3.26953125" style="233" customWidth="1"/>
    <col min="8492" max="8492" width="2.7265625" style="233" customWidth="1"/>
    <col min="8493" max="8493" width="3.6328125" style="233" customWidth="1"/>
    <col min="8494" max="8494" width="4.36328125" style="233" customWidth="1"/>
    <col min="8495" max="8495" width="1.7265625" style="233" customWidth="1"/>
    <col min="8496" max="8496" width="3.6328125" style="233" customWidth="1"/>
    <col min="8497" max="8497" width="3" style="233" customWidth="1"/>
    <col min="8498" max="8499" width="1.7265625" style="233" customWidth="1"/>
    <col min="8500" max="8500" width="3.6328125" style="233" customWidth="1"/>
    <col min="8501" max="8501" width="5.6328125" style="233" customWidth="1"/>
    <col min="8502" max="8704" width="10.6328125" style="233"/>
    <col min="8705" max="8705" width="3.6328125" style="233" customWidth="1"/>
    <col min="8706" max="8706" width="0.36328125" style="233" customWidth="1"/>
    <col min="8707" max="8707" width="3.08984375" style="233" customWidth="1"/>
    <col min="8708" max="8711" width="3.6328125" style="233" customWidth="1"/>
    <col min="8712" max="8712" width="4" style="233" customWidth="1"/>
    <col min="8713" max="8731" width="3.6328125" style="233" customWidth="1"/>
    <col min="8732" max="8733" width="3.90625" style="233" customWidth="1"/>
    <col min="8734" max="8735" width="3.6328125" style="233" customWidth="1"/>
    <col min="8736" max="8737" width="1.7265625" style="233" customWidth="1"/>
    <col min="8738" max="8739" width="3.6328125" style="233" customWidth="1"/>
    <col min="8740" max="8740" width="6.08984375" style="233" customWidth="1"/>
    <col min="8741" max="8741" width="2.90625" style="233" customWidth="1"/>
    <col min="8742" max="8742" width="0.7265625" style="233" customWidth="1"/>
    <col min="8743" max="8744" width="3.6328125" style="233" customWidth="1"/>
    <col min="8745" max="8745" width="1" style="233" customWidth="1"/>
    <col min="8746" max="8746" width="2.6328125" style="233" customWidth="1"/>
    <col min="8747" max="8747" width="3.26953125" style="233" customWidth="1"/>
    <col min="8748" max="8748" width="2.7265625" style="233" customWidth="1"/>
    <col min="8749" max="8749" width="3.6328125" style="233" customWidth="1"/>
    <col min="8750" max="8750" width="4.36328125" style="233" customWidth="1"/>
    <col min="8751" max="8751" width="1.7265625" style="233" customWidth="1"/>
    <col min="8752" max="8752" width="3.6328125" style="233" customWidth="1"/>
    <col min="8753" max="8753" width="3" style="233" customWidth="1"/>
    <col min="8754" max="8755" width="1.7265625" style="233" customWidth="1"/>
    <col min="8756" max="8756" width="3.6328125" style="233" customWidth="1"/>
    <col min="8757" max="8757" width="5.6328125" style="233" customWidth="1"/>
    <col min="8758" max="8960" width="10.6328125" style="233"/>
    <col min="8961" max="8961" width="3.6328125" style="233" customWidth="1"/>
    <col min="8962" max="8962" width="0.36328125" style="233" customWidth="1"/>
    <col min="8963" max="8963" width="3.08984375" style="233" customWidth="1"/>
    <col min="8964" max="8967" width="3.6328125" style="233" customWidth="1"/>
    <col min="8968" max="8968" width="4" style="233" customWidth="1"/>
    <col min="8969" max="8987" width="3.6328125" style="233" customWidth="1"/>
    <col min="8988" max="8989" width="3.90625" style="233" customWidth="1"/>
    <col min="8990" max="8991" width="3.6328125" style="233" customWidth="1"/>
    <col min="8992" max="8993" width="1.7265625" style="233" customWidth="1"/>
    <col min="8994" max="8995" width="3.6328125" style="233" customWidth="1"/>
    <col min="8996" max="8996" width="6.08984375" style="233" customWidth="1"/>
    <col min="8997" max="8997" width="2.90625" style="233" customWidth="1"/>
    <col min="8998" max="8998" width="0.7265625" style="233" customWidth="1"/>
    <col min="8999" max="9000" width="3.6328125" style="233" customWidth="1"/>
    <col min="9001" max="9001" width="1" style="233" customWidth="1"/>
    <col min="9002" max="9002" width="2.6328125" style="233" customWidth="1"/>
    <col min="9003" max="9003" width="3.26953125" style="233" customWidth="1"/>
    <col min="9004" max="9004" width="2.7265625" style="233" customWidth="1"/>
    <col min="9005" max="9005" width="3.6328125" style="233" customWidth="1"/>
    <col min="9006" max="9006" width="4.36328125" style="233" customWidth="1"/>
    <col min="9007" max="9007" width="1.7265625" style="233" customWidth="1"/>
    <col min="9008" max="9008" width="3.6328125" style="233" customWidth="1"/>
    <col min="9009" max="9009" width="3" style="233" customWidth="1"/>
    <col min="9010" max="9011" width="1.7265625" style="233" customWidth="1"/>
    <col min="9012" max="9012" width="3.6328125" style="233" customWidth="1"/>
    <col min="9013" max="9013" width="5.6328125" style="233" customWidth="1"/>
    <col min="9014" max="9216" width="10.6328125" style="233"/>
    <col min="9217" max="9217" width="3.6328125" style="233" customWidth="1"/>
    <col min="9218" max="9218" width="0.36328125" style="233" customWidth="1"/>
    <col min="9219" max="9219" width="3.08984375" style="233" customWidth="1"/>
    <col min="9220" max="9223" width="3.6328125" style="233" customWidth="1"/>
    <col min="9224" max="9224" width="4" style="233" customWidth="1"/>
    <col min="9225" max="9243" width="3.6328125" style="233" customWidth="1"/>
    <col min="9244" max="9245" width="3.90625" style="233" customWidth="1"/>
    <col min="9246" max="9247" width="3.6328125" style="233" customWidth="1"/>
    <col min="9248" max="9249" width="1.7265625" style="233" customWidth="1"/>
    <col min="9250" max="9251" width="3.6328125" style="233" customWidth="1"/>
    <col min="9252" max="9252" width="6.08984375" style="233" customWidth="1"/>
    <col min="9253" max="9253" width="2.90625" style="233" customWidth="1"/>
    <col min="9254" max="9254" width="0.7265625" style="233" customWidth="1"/>
    <col min="9255" max="9256" width="3.6328125" style="233" customWidth="1"/>
    <col min="9257" max="9257" width="1" style="233" customWidth="1"/>
    <col min="9258" max="9258" width="2.6328125" style="233" customWidth="1"/>
    <col min="9259" max="9259" width="3.26953125" style="233" customWidth="1"/>
    <col min="9260" max="9260" width="2.7265625" style="233" customWidth="1"/>
    <col min="9261" max="9261" width="3.6328125" style="233" customWidth="1"/>
    <col min="9262" max="9262" width="4.36328125" style="233" customWidth="1"/>
    <col min="9263" max="9263" width="1.7265625" style="233" customWidth="1"/>
    <col min="9264" max="9264" width="3.6328125" style="233" customWidth="1"/>
    <col min="9265" max="9265" width="3" style="233" customWidth="1"/>
    <col min="9266" max="9267" width="1.7265625" style="233" customWidth="1"/>
    <col min="9268" max="9268" width="3.6328125" style="233" customWidth="1"/>
    <col min="9269" max="9269" width="5.6328125" style="233" customWidth="1"/>
    <col min="9270" max="9472" width="10.6328125" style="233"/>
    <col min="9473" max="9473" width="3.6328125" style="233" customWidth="1"/>
    <col min="9474" max="9474" width="0.36328125" style="233" customWidth="1"/>
    <col min="9475" max="9475" width="3.08984375" style="233" customWidth="1"/>
    <col min="9476" max="9479" width="3.6328125" style="233" customWidth="1"/>
    <col min="9480" max="9480" width="4" style="233" customWidth="1"/>
    <col min="9481" max="9499" width="3.6328125" style="233" customWidth="1"/>
    <col min="9500" max="9501" width="3.90625" style="233" customWidth="1"/>
    <col min="9502" max="9503" width="3.6328125" style="233" customWidth="1"/>
    <col min="9504" max="9505" width="1.7265625" style="233" customWidth="1"/>
    <col min="9506" max="9507" width="3.6328125" style="233" customWidth="1"/>
    <col min="9508" max="9508" width="6.08984375" style="233" customWidth="1"/>
    <col min="9509" max="9509" width="2.90625" style="233" customWidth="1"/>
    <col min="9510" max="9510" width="0.7265625" style="233" customWidth="1"/>
    <col min="9511" max="9512" width="3.6328125" style="233" customWidth="1"/>
    <col min="9513" max="9513" width="1" style="233" customWidth="1"/>
    <col min="9514" max="9514" width="2.6328125" style="233" customWidth="1"/>
    <col min="9515" max="9515" width="3.26953125" style="233" customWidth="1"/>
    <col min="9516" max="9516" width="2.7265625" style="233" customWidth="1"/>
    <col min="9517" max="9517" width="3.6328125" style="233" customWidth="1"/>
    <col min="9518" max="9518" width="4.36328125" style="233" customWidth="1"/>
    <col min="9519" max="9519" width="1.7265625" style="233" customWidth="1"/>
    <col min="9520" max="9520" width="3.6328125" style="233" customWidth="1"/>
    <col min="9521" max="9521" width="3" style="233" customWidth="1"/>
    <col min="9522" max="9523" width="1.7265625" style="233" customWidth="1"/>
    <col min="9524" max="9524" width="3.6328125" style="233" customWidth="1"/>
    <col min="9525" max="9525" width="5.6328125" style="233" customWidth="1"/>
    <col min="9526" max="9728" width="10.6328125" style="233"/>
    <col min="9729" max="9729" width="3.6328125" style="233" customWidth="1"/>
    <col min="9730" max="9730" width="0.36328125" style="233" customWidth="1"/>
    <col min="9731" max="9731" width="3.08984375" style="233" customWidth="1"/>
    <col min="9732" max="9735" width="3.6328125" style="233" customWidth="1"/>
    <col min="9736" max="9736" width="4" style="233" customWidth="1"/>
    <col min="9737" max="9755" width="3.6328125" style="233" customWidth="1"/>
    <col min="9756" max="9757" width="3.90625" style="233" customWidth="1"/>
    <col min="9758" max="9759" width="3.6328125" style="233" customWidth="1"/>
    <col min="9760" max="9761" width="1.7265625" style="233" customWidth="1"/>
    <col min="9762" max="9763" width="3.6328125" style="233" customWidth="1"/>
    <col min="9764" max="9764" width="6.08984375" style="233" customWidth="1"/>
    <col min="9765" max="9765" width="2.90625" style="233" customWidth="1"/>
    <col min="9766" max="9766" width="0.7265625" style="233" customWidth="1"/>
    <col min="9767" max="9768" width="3.6328125" style="233" customWidth="1"/>
    <col min="9769" max="9769" width="1" style="233" customWidth="1"/>
    <col min="9770" max="9770" width="2.6328125" style="233" customWidth="1"/>
    <col min="9771" max="9771" width="3.26953125" style="233" customWidth="1"/>
    <col min="9772" max="9772" width="2.7265625" style="233" customWidth="1"/>
    <col min="9773" max="9773" width="3.6328125" style="233" customWidth="1"/>
    <col min="9774" max="9774" width="4.36328125" style="233" customWidth="1"/>
    <col min="9775" max="9775" width="1.7265625" style="233" customWidth="1"/>
    <col min="9776" max="9776" width="3.6328125" style="233" customWidth="1"/>
    <col min="9777" max="9777" width="3" style="233" customWidth="1"/>
    <col min="9778" max="9779" width="1.7265625" style="233" customWidth="1"/>
    <col min="9780" max="9780" width="3.6328125" style="233" customWidth="1"/>
    <col min="9781" max="9781" width="5.6328125" style="233" customWidth="1"/>
    <col min="9782" max="9984" width="10.6328125" style="233"/>
    <col min="9985" max="9985" width="3.6328125" style="233" customWidth="1"/>
    <col min="9986" max="9986" width="0.36328125" style="233" customWidth="1"/>
    <col min="9987" max="9987" width="3.08984375" style="233" customWidth="1"/>
    <col min="9988" max="9991" width="3.6328125" style="233" customWidth="1"/>
    <col min="9992" max="9992" width="4" style="233" customWidth="1"/>
    <col min="9993" max="10011" width="3.6328125" style="233" customWidth="1"/>
    <col min="10012" max="10013" width="3.90625" style="233" customWidth="1"/>
    <col min="10014" max="10015" width="3.6328125" style="233" customWidth="1"/>
    <col min="10016" max="10017" width="1.7265625" style="233" customWidth="1"/>
    <col min="10018" max="10019" width="3.6328125" style="233" customWidth="1"/>
    <col min="10020" max="10020" width="6.08984375" style="233" customWidth="1"/>
    <col min="10021" max="10021" width="2.90625" style="233" customWidth="1"/>
    <col min="10022" max="10022" width="0.7265625" style="233" customWidth="1"/>
    <col min="10023" max="10024" width="3.6328125" style="233" customWidth="1"/>
    <col min="10025" max="10025" width="1" style="233" customWidth="1"/>
    <col min="10026" max="10026" width="2.6328125" style="233" customWidth="1"/>
    <col min="10027" max="10027" width="3.26953125" style="233" customWidth="1"/>
    <col min="10028" max="10028" width="2.7265625" style="233" customWidth="1"/>
    <col min="10029" max="10029" width="3.6328125" style="233" customWidth="1"/>
    <col min="10030" max="10030" width="4.36328125" style="233" customWidth="1"/>
    <col min="10031" max="10031" width="1.7265625" style="233" customWidth="1"/>
    <col min="10032" max="10032" width="3.6328125" style="233" customWidth="1"/>
    <col min="10033" max="10033" width="3" style="233" customWidth="1"/>
    <col min="10034" max="10035" width="1.7265625" style="233" customWidth="1"/>
    <col min="10036" max="10036" width="3.6328125" style="233" customWidth="1"/>
    <col min="10037" max="10037" width="5.6328125" style="233" customWidth="1"/>
    <col min="10038" max="10240" width="10.6328125" style="233"/>
    <col min="10241" max="10241" width="3.6328125" style="233" customWidth="1"/>
    <col min="10242" max="10242" width="0.36328125" style="233" customWidth="1"/>
    <col min="10243" max="10243" width="3.08984375" style="233" customWidth="1"/>
    <col min="10244" max="10247" width="3.6328125" style="233" customWidth="1"/>
    <col min="10248" max="10248" width="4" style="233" customWidth="1"/>
    <col min="10249" max="10267" width="3.6328125" style="233" customWidth="1"/>
    <col min="10268" max="10269" width="3.90625" style="233" customWidth="1"/>
    <col min="10270" max="10271" width="3.6328125" style="233" customWidth="1"/>
    <col min="10272" max="10273" width="1.7265625" style="233" customWidth="1"/>
    <col min="10274" max="10275" width="3.6328125" style="233" customWidth="1"/>
    <col min="10276" max="10276" width="6.08984375" style="233" customWidth="1"/>
    <col min="10277" max="10277" width="2.90625" style="233" customWidth="1"/>
    <col min="10278" max="10278" width="0.7265625" style="233" customWidth="1"/>
    <col min="10279" max="10280" width="3.6328125" style="233" customWidth="1"/>
    <col min="10281" max="10281" width="1" style="233" customWidth="1"/>
    <col min="10282" max="10282" width="2.6328125" style="233" customWidth="1"/>
    <col min="10283" max="10283" width="3.26953125" style="233" customWidth="1"/>
    <col min="10284" max="10284" width="2.7265625" style="233" customWidth="1"/>
    <col min="10285" max="10285" width="3.6328125" style="233" customWidth="1"/>
    <col min="10286" max="10286" width="4.36328125" style="233" customWidth="1"/>
    <col min="10287" max="10287" width="1.7265625" style="233" customWidth="1"/>
    <col min="10288" max="10288" width="3.6328125" style="233" customWidth="1"/>
    <col min="10289" max="10289" width="3" style="233" customWidth="1"/>
    <col min="10290" max="10291" width="1.7265625" style="233" customWidth="1"/>
    <col min="10292" max="10292" width="3.6328125" style="233" customWidth="1"/>
    <col min="10293" max="10293" width="5.6328125" style="233" customWidth="1"/>
    <col min="10294" max="10496" width="10.6328125" style="233"/>
    <col min="10497" max="10497" width="3.6328125" style="233" customWidth="1"/>
    <col min="10498" max="10498" width="0.36328125" style="233" customWidth="1"/>
    <col min="10499" max="10499" width="3.08984375" style="233" customWidth="1"/>
    <col min="10500" max="10503" width="3.6328125" style="233" customWidth="1"/>
    <col min="10504" max="10504" width="4" style="233" customWidth="1"/>
    <col min="10505" max="10523" width="3.6328125" style="233" customWidth="1"/>
    <col min="10524" max="10525" width="3.90625" style="233" customWidth="1"/>
    <col min="10526" max="10527" width="3.6328125" style="233" customWidth="1"/>
    <col min="10528" max="10529" width="1.7265625" style="233" customWidth="1"/>
    <col min="10530" max="10531" width="3.6328125" style="233" customWidth="1"/>
    <col min="10532" max="10532" width="6.08984375" style="233" customWidth="1"/>
    <col min="10533" max="10533" width="2.90625" style="233" customWidth="1"/>
    <col min="10534" max="10534" width="0.7265625" style="233" customWidth="1"/>
    <col min="10535" max="10536" width="3.6328125" style="233" customWidth="1"/>
    <col min="10537" max="10537" width="1" style="233" customWidth="1"/>
    <col min="10538" max="10538" width="2.6328125" style="233" customWidth="1"/>
    <col min="10539" max="10539" width="3.26953125" style="233" customWidth="1"/>
    <col min="10540" max="10540" width="2.7265625" style="233" customWidth="1"/>
    <col min="10541" max="10541" width="3.6328125" style="233" customWidth="1"/>
    <col min="10542" max="10542" width="4.36328125" style="233" customWidth="1"/>
    <col min="10543" max="10543" width="1.7265625" style="233" customWidth="1"/>
    <col min="10544" max="10544" width="3.6328125" style="233" customWidth="1"/>
    <col min="10545" max="10545" width="3" style="233" customWidth="1"/>
    <col min="10546" max="10547" width="1.7265625" style="233" customWidth="1"/>
    <col min="10548" max="10548" width="3.6328125" style="233" customWidth="1"/>
    <col min="10549" max="10549" width="5.6328125" style="233" customWidth="1"/>
    <col min="10550" max="10752" width="10.6328125" style="233"/>
    <col min="10753" max="10753" width="3.6328125" style="233" customWidth="1"/>
    <col min="10754" max="10754" width="0.36328125" style="233" customWidth="1"/>
    <col min="10755" max="10755" width="3.08984375" style="233" customWidth="1"/>
    <col min="10756" max="10759" width="3.6328125" style="233" customWidth="1"/>
    <col min="10760" max="10760" width="4" style="233" customWidth="1"/>
    <col min="10761" max="10779" width="3.6328125" style="233" customWidth="1"/>
    <col min="10780" max="10781" width="3.90625" style="233" customWidth="1"/>
    <col min="10782" max="10783" width="3.6328125" style="233" customWidth="1"/>
    <col min="10784" max="10785" width="1.7265625" style="233" customWidth="1"/>
    <col min="10786" max="10787" width="3.6328125" style="233" customWidth="1"/>
    <col min="10788" max="10788" width="6.08984375" style="233" customWidth="1"/>
    <col min="10789" max="10789" width="2.90625" style="233" customWidth="1"/>
    <col min="10790" max="10790" width="0.7265625" style="233" customWidth="1"/>
    <col min="10791" max="10792" width="3.6328125" style="233" customWidth="1"/>
    <col min="10793" max="10793" width="1" style="233" customWidth="1"/>
    <col min="10794" max="10794" width="2.6328125" style="233" customWidth="1"/>
    <col min="10795" max="10795" width="3.26953125" style="233" customWidth="1"/>
    <col min="10796" max="10796" width="2.7265625" style="233" customWidth="1"/>
    <col min="10797" max="10797" width="3.6328125" style="233" customWidth="1"/>
    <col min="10798" max="10798" width="4.36328125" style="233" customWidth="1"/>
    <col min="10799" max="10799" width="1.7265625" style="233" customWidth="1"/>
    <col min="10800" max="10800" width="3.6328125" style="233" customWidth="1"/>
    <col min="10801" max="10801" width="3" style="233" customWidth="1"/>
    <col min="10802" max="10803" width="1.7265625" style="233" customWidth="1"/>
    <col min="10804" max="10804" width="3.6328125" style="233" customWidth="1"/>
    <col min="10805" max="10805" width="5.6328125" style="233" customWidth="1"/>
    <col min="10806" max="11008" width="10.6328125" style="233"/>
    <col min="11009" max="11009" width="3.6328125" style="233" customWidth="1"/>
    <col min="11010" max="11010" width="0.36328125" style="233" customWidth="1"/>
    <col min="11011" max="11011" width="3.08984375" style="233" customWidth="1"/>
    <col min="11012" max="11015" width="3.6328125" style="233" customWidth="1"/>
    <col min="11016" max="11016" width="4" style="233" customWidth="1"/>
    <col min="11017" max="11035" width="3.6328125" style="233" customWidth="1"/>
    <col min="11036" max="11037" width="3.90625" style="233" customWidth="1"/>
    <col min="11038" max="11039" width="3.6328125" style="233" customWidth="1"/>
    <col min="11040" max="11041" width="1.7265625" style="233" customWidth="1"/>
    <col min="11042" max="11043" width="3.6328125" style="233" customWidth="1"/>
    <col min="11044" max="11044" width="6.08984375" style="233" customWidth="1"/>
    <col min="11045" max="11045" width="2.90625" style="233" customWidth="1"/>
    <col min="11046" max="11046" width="0.7265625" style="233" customWidth="1"/>
    <col min="11047" max="11048" width="3.6328125" style="233" customWidth="1"/>
    <col min="11049" max="11049" width="1" style="233" customWidth="1"/>
    <col min="11050" max="11050" width="2.6328125" style="233" customWidth="1"/>
    <col min="11051" max="11051" width="3.26953125" style="233" customWidth="1"/>
    <col min="11052" max="11052" width="2.7265625" style="233" customWidth="1"/>
    <col min="11053" max="11053" width="3.6328125" style="233" customWidth="1"/>
    <col min="11054" max="11054" width="4.36328125" style="233" customWidth="1"/>
    <col min="11055" max="11055" width="1.7265625" style="233" customWidth="1"/>
    <col min="11056" max="11056" width="3.6328125" style="233" customWidth="1"/>
    <col min="11057" max="11057" width="3" style="233" customWidth="1"/>
    <col min="11058" max="11059" width="1.7265625" style="233" customWidth="1"/>
    <col min="11060" max="11060" width="3.6328125" style="233" customWidth="1"/>
    <col min="11061" max="11061" width="5.6328125" style="233" customWidth="1"/>
    <col min="11062" max="11264" width="10.6328125" style="233"/>
    <col min="11265" max="11265" width="3.6328125" style="233" customWidth="1"/>
    <col min="11266" max="11266" width="0.36328125" style="233" customWidth="1"/>
    <col min="11267" max="11267" width="3.08984375" style="233" customWidth="1"/>
    <col min="11268" max="11271" width="3.6328125" style="233" customWidth="1"/>
    <col min="11272" max="11272" width="4" style="233" customWidth="1"/>
    <col min="11273" max="11291" width="3.6328125" style="233" customWidth="1"/>
    <col min="11292" max="11293" width="3.90625" style="233" customWidth="1"/>
    <col min="11294" max="11295" width="3.6328125" style="233" customWidth="1"/>
    <col min="11296" max="11297" width="1.7265625" style="233" customWidth="1"/>
    <col min="11298" max="11299" width="3.6328125" style="233" customWidth="1"/>
    <col min="11300" max="11300" width="6.08984375" style="233" customWidth="1"/>
    <col min="11301" max="11301" width="2.90625" style="233" customWidth="1"/>
    <col min="11302" max="11302" width="0.7265625" style="233" customWidth="1"/>
    <col min="11303" max="11304" width="3.6328125" style="233" customWidth="1"/>
    <col min="11305" max="11305" width="1" style="233" customWidth="1"/>
    <col min="11306" max="11306" width="2.6328125" style="233" customWidth="1"/>
    <col min="11307" max="11307" width="3.26953125" style="233" customWidth="1"/>
    <col min="11308" max="11308" width="2.7265625" style="233" customWidth="1"/>
    <col min="11309" max="11309" width="3.6328125" style="233" customWidth="1"/>
    <col min="11310" max="11310" width="4.36328125" style="233" customWidth="1"/>
    <col min="11311" max="11311" width="1.7265625" style="233" customWidth="1"/>
    <col min="11312" max="11312" width="3.6328125" style="233" customWidth="1"/>
    <col min="11313" max="11313" width="3" style="233" customWidth="1"/>
    <col min="11314" max="11315" width="1.7265625" style="233" customWidth="1"/>
    <col min="11316" max="11316" width="3.6328125" style="233" customWidth="1"/>
    <col min="11317" max="11317" width="5.6328125" style="233" customWidth="1"/>
    <col min="11318" max="11520" width="10.6328125" style="233"/>
    <col min="11521" max="11521" width="3.6328125" style="233" customWidth="1"/>
    <col min="11522" max="11522" width="0.36328125" style="233" customWidth="1"/>
    <col min="11523" max="11523" width="3.08984375" style="233" customWidth="1"/>
    <col min="11524" max="11527" width="3.6328125" style="233" customWidth="1"/>
    <col min="11528" max="11528" width="4" style="233" customWidth="1"/>
    <col min="11529" max="11547" width="3.6328125" style="233" customWidth="1"/>
    <col min="11548" max="11549" width="3.90625" style="233" customWidth="1"/>
    <col min="11550" max="11551" width="3.6328125" style="233" customWidth="1"/>
    <col min="11552" max="11553" width="1.7265625" style="233" customWidth="1"/>
    <col min="11554" max="11555" width="3.6328125" style="233" customWidth="1"/>
    <col min="11556" max="11556" width="6.08984375" style="233" customWidth="1"/>
    <col min="11557" max="11557" width="2.90625" style="233" customWidth="1"/>
    <col min="11558" max="11558" width="0.7265625" style="233" customWidth="1"/>
    <col min="11559" max="11560" width="3.6328125" style="233" customWidth="1"/>
    <col min="11561" max="11561" width="1" style="233" customWidth="1"/>
    <col min="11562" max="11562" width="2.6328125" style="233" customWidth="1"/>
    <col min="11563" max="11563" width="3.26953125" style="233" customWidth="1"/>
    <col min="11564" max="11564" width="2.7265625" style="233" customWidth="1"/>
    <col min="11565" max="11565" width="3.6328125" style="233" customWidth="1"/>
    <col min="11566" max="11566" width="4.36328125" style="233" customWidth="1"/>
    <col min="11567" max="11567" width="1.7265625" style="233" customWidth="1"/>
    <col min="11568" max="11568" width="3.6328125" style="233" customWidth="1"/>
    <col min="11569" max="11569" width="3" style="233" customWidth="1"/>
    <col min="11570" max="11571" width="1.7265625" style="233" customWidth="1"/>
    <col min="11572" max="11572" width="3.6328125" style="233" customWidth="1"/>
    <col min="11573" max="11573" width="5.6328125" style="233" customWidth="1"/>
    <col min="11574" max="11776" width="10.6328125" style="233"/>
    <col min="11777" max="11777" width="3.6328125" style="233" customWidth="1"/>
    <col min="11778" max="11778" width="0.36328125" style="233" customWidth="1"/>
    <col min="11779" max="11779" width="3.08984375" style="233" customWidth="1"/>
    <col min="11780" max="11783" width="3.6328125" style="233" customWidth="1"/>
    <col min="11784" max="11784" width="4" style="233" customWidth="1"/>
    <col min="11785" max="11803" width="3.6328125" style="233" customWidth="1"/>
    <col min="11804" max="11805" width="3.90625" style="233" customWidth="1"/>
    <col min="11806" max="11807" width="3.6328125" style="233" customWidth="1"/>
    <col min="11808" max="11809" width="1.7265625" style="233" customWidth="1"/>
    <col min="11810" max="11811" width="3.6328125" style="233" customWidth="1"/>
    <col min="11812" max="11812" width="6.08984375" style="233" customWidth="1"/>
    <col min="11813" max="11813" width="2.90625" style="233" customWidth="1"/>
    <col min="11814" max="11814" width="0.7265625" style="233" customWidth="1"/>
    <col min="11815" max="11816" width="3.6328125" style="233" customWidth="1"/>
    <col min="11817" max="11817" width="1" style="233" customWidth="1"/>
    <col min="11818" max="11818" width="2.6328125" style="233" customWidth="1"/>
    <col min="11819" max="11819" width="3.26953125" style="233" customWidth="1"/>
    <col min="11820" max="11820" width="2.7265625" style="233" customWidth="1"/>
    <col min="11821" max="11821" width="3.6328125" style="233" customWidth="1"/>
    <col min="11822" max="11822" width="4.36328125" style="233" customWidth="1"/>
    <col min="11823" max="11823" width="1.7265625" style="233" customWidth="1"/>
    <col min="11824" max="11824" width="3.6328125" style="233" customWidth="1"/>
    <col min="11825" max="11825" width="3" style="233" customWidth="1"/>
    <col min="11826" max="11827" width="1.7265625" style="233" customWidth="1"/>
    <col min="11828" max="11828" width="3.6328125" style="233" customWidth="1"/>
    <col min="11829" max="11829" width="5.6328125" style="233" customWidth="1"/>
    <col min="11830" max="12032" width="10.6328125" style="233"/>
    <col min="12033" max="12033" width="3.6328125" style="233" customWidth="1"/>
    <col min="12034" max="12034" width="0.36328125" style="233" customWidth="1"/>
    <col min="12035" max="12035" width="3.08984375" style="233" customWidth="1"/>
    <col min="12036" max="12039" width="3.6328125" style="233" customWidth="1"/>
    <col min="12040" max="12040" width="4" style="233" customWidth="1"/>
    <col min="12041" max="12059" width="3.6328125" style="233" customWidth="1"/>
    <col min="12060" max="12061" width="3.90625" style="233" customWidth="1"/>
    <col min="12062" max="12063" width="3.6328125" style="233" customWidth="1"/>
    <col min="12064" max="12065" width="1.7265625" style="233" customWidth="1"/>
    <col min="12066" max="12067" width="3.6328125" style="233" customWidth="1"/>
    <col min="12068" max="12068" width="6.08984375" style="233" customWidth="1"/>
    <col min="12069" max="12069" width="2.90625" style="233" customWidth="1"/>
    <col min="12070" max="12070" width="0.7265625" style="233" customWidth="1"/>
    <col min="12071" max="12072" width="3.6328125" style="233" customWidth="1"/>
    <col min="12073" max="12073" width="1" style="233" customWidth="1"/>
    <col min="12074" max="12074" width="2.6328125" style="233" customWidth="1"/>
    <col min="12075" max="12075" width="3.26953125" style="233" customWidth="1"/>
    <col min="12076" max="12076" width="2.7265625" style="233" customWidth="1"/>
    <col min="12077" max="12077" width="3.6328125" style="233" customWidth="1"/>
    <col min="12078" max="12078" width="4.36328125" style="233" customWidth="1"/>
    <col min="12079" max="12079" width="1.7265625" style="233" customWidth="1"/>
    <col min="12080" max="12080" width="3.6328125" style="233" customWidth="1"/>
    <col min="12081" max="12081" width="3" style="233" customWidth="1"/>
    <col min="12082" max="12083" width="1.7265625" style="233" customWidth="1"/>
    <col min="12084" max="12084" width="3.6328125" style="233" customWidth="1"/>
    <col min="12085" max="12085" width="5.6328125" style="233" customWidth="1"/>
    <col min="12086" max="12288" width="10.6328125" style="233"/>
    <col min="12289" max="12289" width="3.6328125" style="233" customWidth="1"/>
    <col min="12290" max="12290" width="0.36328125" style="233" customWidth="1"/>
    <col min="12291" max="12291" width="3.08984375" style="233" customWidth="1"/>
    <col min="12292" max="12295" width="3.6328125" style="233" customWidth="1"/>
    <col min="12296" max="12296" width="4" style="233" customWidth="1"/>
    <col min="12297" max="12315" width="3.6328125" style="233" customWidth="1"/>
    <col min="12316" max="12317" width="3.90625" style="233" customWidth="1"/>
    <col min="12318" max="12319" width="3.6328125" style="233" customWidth="1"/>
    <col min="12320" max="12321" width="1.7265625" style="233" customWidth="1"/>
    <col min="12322" max="12323" width="3.6328125" style="233" customWidth="1"/>
    <col min="12324" max="12324" width="6.08984375" style="233" customWidth="1"/>
    <col min="12325" max="12325" width="2.90625" style="233" customWidth="1"/>
    <col min="12326" max="12326" width="0.7265625" style="233" customWidth="1"/>
    <col min="12327" max="12328" width="3.6328125" style="233" customWidth="1"/>
    <col min="12329" max="12329" width="1" style="233" customWidth="1"/>
    <col min="12330" max="12330" width="2.6328125" style="233" customWidth="1"/>
    <col min="12331" max="12331" width="3.26953125" style="233" customWidth="1"/>
    <col min="12332" max="12332" width="2.7265625" style="233" customWidth="1"/>
    <col min="12333" max="12333" width="3.6328125" style="233" customWidth="1"/>
    <col min="12334" max="12334" width="4.36328125" style="233" customWidth="1"/>
    <col min="12335" max="12335" width="1.7265625" style="233" customWidth="1"/>
    <col min="12336" max="12336" width="3.6328125" style="233" customWidth="1"/>
    <col min="12337" max="12337" width="3" style="233" customWidth="1"/>
    <col min="12338" max="12339" width="1.7265625" style="233" customWidth="1"/>
    <col min="12340" max="12340" width="3.6328125" style="233" customWidth="1"/>
    <col min="12341" max="12341" width="5.6328125" style="233" customWidth="1"/>
    <col min="12342" max="12544" width="10.6328125" style="233"/>
    <col min="12545" max="12545" width="3.6328125" style="233" customWidth="1"/>
    <col min="12546" max="12546" width="0.36328125" style="233" customWidth="1"/>
    <col min="12547" max="12547" width="3.08984375" style="233" customWidth="1"/>
    <col min="12548" max="12551" width="3.6328125" style="233" customWidth="1"/>
    <col min="12552" max="12552" width="4" style="233" customWidth="1"/>
    <col min="12553" max="12571" width="3.6328125" style="233" customWidth="1"/>
    <col min="12572" max="12573" width="3.90625" style="233" customWidth="1"/>
    <col min="12574" max="12575" width="3.6328125" style="233" customWidth="1"/>
    <col min="12576" max="12577" width="1.7265625" style="233" customWidth="1"/>
    <col min="12578" max="12579" width="3.6328125" style="233" customWidth="1"/>
    <col min="12580" max="12580" width="6.08984375" style="233" customWidth="1"/>
    <col min="12581" max="12581" width="2.90625" style="233" customWidth="1"/>
    <col min="12582" max="12582" width="0.7265625" style="233" customWidth="1"/>
    <col min="12583" max="12584" width="3.6328125" style="233" customWidth="1"/>
    <col min="12585" max="12585" width="1" style="233" customWidth="1"/>
    <col min="12586" max="12586" width="2.6328125" style="233" customWidth="1"/>
    <col min="12587" max="12587" width="3.26953125" style="233" customWidth="1"/>
    <col min="12588" max="12588" width="2.7265625" style="233" customWidth="1"/>
    <col min="12589" max="12589" width="3.6328125" style="233" customWidth="1"/>
    <col min="12590" max="12590" width="4.36328125" style="233" customWidth="1"/>
    <col min="12591" max="12591" width="1.7265625" style="233" customWidth="1"/>
    <col min="12592" max="12592" width="3.6328125" style="233" customWidth="1"/>
    <col min="12593" max="12593" width="3" style="233" customWidth="1"/>
    <col min="12594" max="12595" width="1.7265625" style="233" customWidth="1"/>
    <col min="12596" max="12596" width="3.6328125" style="233" customWidth="1"/>
    <col min="12597" max="12597" width="5.6328125" style="233" customWidth="1"/>
    <col min="12598" max="12800" width="10.6328125" style="233"/>
    <col min="12801" max="12801" width="3.6328125" style="233" customWidth="1"/>
    <col min="12802" max="12802" width="0.36328125" style="233" customWidth="1"/>
    <col min="12803" max="12803" width="3.08984375" style="233" customWidth="1"/>
    <col min="12804" max="12807" width="3.6328125" style="233" customWidth="1"/>
    <col min="12808" max="12808" width="4" style="233" customWidth="1"/>
    <col min="12809" max="12827" width="3.6328125" style="233" customWidth="1"/>
    <col min="12828" max="12829" width="3.90625" style="233" customWidth="1"/>
    <col min="12830" max="12831" width="3.6328125" style="233" customWidth="1"/>
    <col min="12832" max="12833" width="1.7265625" style="233" customWidth="1"/>
    <col min="12834" max="12835" width="3.6328125" style="233" customWidth="1"/>
    <col min="12836" max="12836" width="6.08984375" style="233" customWidth="1"/>
    <col min="12837" max="12837" width="2.90625" style="233" customWidth="1"/>
    <col min="12838" max="12838" width="0.7265625" style="233" customWidth="1"/>
    <col min="12839" max="12840" width="3.6328125" style="233" customWidth="1"/>
    <col min="12841" max="12841" width="1" style="233" customWidth="1"/>
    <col min="12842" max="12842" width="2.6328125" style="233" customWidth="1"/>
    <col min="12843" max="12843" width="3.26953125" style="233" customWidth="1"/>
    <col min="12844" max="12844" width="2.7265625" style="233" customWidth="1"/>
    <col min="12845" max="12845" width="3.6328125" style="233" customWidth="1"/>
    <col min="12846" max="12846" width="4.36328125" style="233" customWidth="1"/>
    <col min="12847" max="12847" width="1.7265625" style="233" customWidth="1"/>
    <col min="12848" max="12848" width="3.6328125" style="233" customWidth="1"/>
    <col min="12849" max="12849" width="3" style="233" customWidth="1"/>
    <col min="12850" max="12851" width="1.7265625" style="233" customWidth="1"/>
    <col min="12852" max="12852" width="3.6328125" style="233" customWidth="1"/>
    <col min="12853" max="12853" width="5.6328125" style="233" customWidth="1"/>
    <col min="12854" max="13056" width="10.6328125" style="233"/>
    <col min="13057" max="13057" width="3.6328125" style="233" customWidth="1"/>
    <col min="13058" max="13058" width="0.36328125" style="233" customWidth="1"/>
    <col min="13059" max="13059" width="3.08984375" style="233" customWidth="1"/>
    <col min="13060" max="13063" width="3.6328125" style="233" customWidth="1"/>
    <col min="13064" max="13064" width="4" style="233" customWidth="1"/>
    <col min="13065" max="13083" width="3.6328125" style="233" customWidth="1"/>
    <col min="13084" max="13085" width="3.90625" style="233" customWidth="1"/>
    <col min="13086" max="13087" width="3.6328125" style="233" customWidth="1"/>
    <col min="13088" max="13089" width="1.7265625" style="233" customWidth="1"/>
    <col min="13090" max="13091" width="3.6328125" style="233" customWidth="1"/>
    <col min="13092" max="13092" width="6.08984375" style="233" customWidth="1"/>
    <col min="13093" max="13093" width="2.90625" style="233" customWidth="1"/>
    <col min="13094" max="13094" width="0.7265625" style="233" customWidth="1"/>
    <col min="13095" max="13096" width="3.6328125" style="233" customWidth="1"/>
    <col min="13097" max="13097" width="1" style="233" customWidth="1"/>
    <col min="13098" max="13098" width="2.6328125" style="233" customWidth="1"/>
    <col min="13099" max="13099" width="3.26953125" style="233" customWidth="1"/>
    <col min="13100" max="13100" width="2.7265625" style="233" customWidth="1"/>
    <col min="13101" max="13101" width="3.6328125" style="233" customWidth="1"/>
    <col min="13102" max="13102" width="4.36328125" style="233" customWidth="1"/>
    <col min="13103" max="13103" width="1.7265625" style="233" customWidth="1"/>
    <col min="13104" max="13104" width="3.6328125" style="233" customWidth="1"/>
    <col min="13105" max="13105" width="3" style="233" customWidth="1"/>
    <col min="13106" max="13107" width="1.7265625" style="233" customWidth="1"/>
    <col min="13108" max="13108" width="3.6328125" style="233" customWidth="1"/>
    <col min="13109" max="13109" width="5.6328125" style="233" customWidth="1"/>
    <col min="13110" max="13312" width="10.6328125" style="233"/>
    <col min="13313" max="13313" width="3.6328125" style="233" customWidth="1"/>
    <col min="13314" max="13314" width="0.36328125" style="233" customWidth="1"/>
    <col min="13315" max="13315" width="3.08984375" style="233" customWidth="1"/>
    <col min="13316" max="13319" width="3.6328125" style="233" customWidth="1"/>
    <col min="13320" max="13320" width="4" style="233" customWidth="1"/>
    <col min="13321" max="13339" width="3.6328125" style="233" customWidth="1"/>
    <col min="13340" max="13341" width="3.90625" style="233" customWidth="1"/>
    <col min="13342" max="13343" width="3.6328125" style="233" customWidth="1"/>
    <col min="13344" max="13345" width="1.7265625" style="233" customWidth="1"/>
    <col min="13346" max="13347" width="3.6328125" style="233" customWidth="1"/>
    <col min="13348" max="13348" width="6.08984375" style="233" customWidth="1"/>
    <col min="13349" max="13349" width="2.90625" style="233" customWidth="1"/>
    <col min="13350" max="13350" width="0.7265625" style="233" customWidth="1"/>
    <col min="13351" max="13352" width="3.6328125" style="233" customWidth="1"/>
    <col min="13353" max="13353" width="1" style="233" customWidth="1"/>
    <col min="13354" max="13354" width="2.6328125" style="233" customWidth="1"/>
    <col min="13355" max="13355" width="3.26953125" style="233" customWidth="1"/>
    <col min="13356" max="13356" width="2.7265625" style="233" customWidth="1"/>
    <col min="13357" max="13357" width="3.6328125" style="233" customWidth="1"/>
    <col min="13358" max="13358" width="4.36328125" style="233" customWidth="1"/>
    <col min="13359" max="13359" width="1.7265625" style="233" customWidth="1"/>
    <col min="13360" max="13360" width="3.6328125" style="233" customWidth="1"/>
    <col min="13361" max="13361" width="3" style="233" customWidth="1"/>
    <col min="13362" max="13363" width="1.7265625" style="233" customWidth="1"/>
    <col min="13364" max="13364" width="3.6328125" style="233" customWidth="1"/>
    <col min="13365" max="13365" width="5.6328125" style="233" customWidth="1"/>
    <col min="13366" max="13568" width="10.6328125" style="233"/>
    <col min="13569" max="13569" width="3.6328125" style="233" customWidth="1"/>
    <col min="13570" max="13570" width="0.36328125" style="233" customWidth="1"/>
    <col min="13571" max="13571" width="3.08984375" style="233" customWidth="1"/>
    <col min="13572" max="13575" width="3.6328125" style="233" customWidth="1"/>
    <col min="13576" max="13576" width="4" style="233" customWidth="1"/>
    <col min="13577" max="13595" width="3.6328125" style="233" customWidth="1"/>
    <col min="13596" max="13597" width="3.90625" style="233" customWidth="1"/>
    <col min="13598" max="13599" width="3.6328125" style="233" customWidth="1"/>
    <col min="13600" max="13601" width="1.7265625" style="233" customWidth="1"/>
    <col min="13602" max="13603" width="3.6328125" style="233" customWidth="1"/>
    <col min="13604" max="13604" width="6.08984375" style="233" customWidth="1"/>
    <col min="13605" max="13605" width="2.90625" style="233" customWidth="1"/>
    <col min="13606" max="13606" width="0.7265625" style="233" customWidth="1"/>
    <col min="13607" max="13608" width="3.6328125" style="233" customWidth="1"/>
    <col min="13609" max="13609" width="1" style="233" customWidth="1"/>
    <col min="13610" max="13610" width="2.6328125" style="233" customWidth="1"/>
    <col min="13611" max="13611" width="3.26953125" style="233" customWidth="1"/>
    <col min="13612" max="13612" width="2.7265625" style="233" customWidth="1"/>
    <col min="13613" max="13613" width="3.6328125" style="233" customWidth="1"/>
    <col min="13614" max="13614" width="4.36328125" style="233" customWidth="1"/>
    <col min="13615" max="13615" width="1.7265625" style="233" customWidth="1"/>
    <col min="13616" max="13616" width="3.6328125" style="233" customWidth="1"/>
    <col min="13617" max="13617" width="3" style="233" customWidth="1"/>
    <col min="13618" max="13619" width="1.7265625" style="233" customWidth="1"/>
    <col min="13620" max="13620" width="3.6328125" style="233" customWidth="1"/>
    <col min="13621" max="13621" width="5.6328125" style="233" customWidth="1"/>
    <col min="13622" max="13824" width="10.6328125" style="233"/>
    <col min="13825" max="13825" width="3.6328125" style="233" customWidth="1"/>
    <col min="13826" max="13826" width="0.36328125" style="233" customWidth="1"/>
    <col min="13827" max="13827" width="3.08984375" style="233" customWidth="1"/>
    <col min="13828" max="13831" width="3.6328125" style="233" customWidth="1"/>
    <col min="13832" max="13832" width="4" style="233" customWidth="1"/>
    <col min="13833" max="13851" width="3.6328125" style="233" customWidth="1"/>
    <col min="13852" max="13853" width="3.90625" style="233" customWidth="1"/>
    <col min="13854" max="13855" width="3.6328125" style="233" customWidth="1"/>
    <col min="13856" max="13857" width="1.7265625" style="233" customWidth="1"/>
    <col min="13858" max="13859" width="3.6328125" style="233" customWidth="1"/>
    <col min="13860" max="13860" width="6.08984375" style="233" customWidth="1"/>
    <col min="13861" max="13861" width="2.90625" style="233" customWidth="1"/>
    <col min="13862" max="13862" width="0.7265625" style="233" customWidth="1"/>
    <col min="13863" max="13864" width="3.6328125" style="233" customWidth="1"/>
    <col min="13865" max="13865" width="1" style="233" customWidth="1"/>
    <col min="13866" max="13866" width="2.6328125" style="233" customWidth="1"/>
    <col min="13867" max="13867" width="3.26953125" style="233" customWidth="1"/>
    <col min="13868" max="13868" width="2.7265625" style="233" customWidth="1"/>
    <col min="13869" max="13869" width="3.6328125" style="233" customWidth="1"/>
    <col min="13870" max="13870" width="4.36328125" style="233" customWidth="1"/>
    <col min="13871" max="13871" width="1.7265625" style="233" customWidth="1"/>
    <col min="13872" max="13872" width="3.6328125" style="233" customWidth="1"/>
    <col min="13873" max="13873" width="3" style="233" customWidth="1"/>
    <col min="13874" max="13875" width="1.7265625" style="233" customWidth="1"/>
    <col min="13876" max="13876" width="3.6328125" style="233" customWidth="1"/>
    <col min="13877" max="13877" width="5.6328125" style="233" customWidth="1"/>
    <col min="13878" max="14080" width="10.6328125" style="233"/>
    <col min="14081" max="14081" width="3.6328125" style="233" customWidth="1"/>
    <col min="14082" max="14082" width="0.36328125" style="233" customWidth="1"/>
    <col min="14083" max="14083" width="3.08984375" style="233" customWidth="1"/>
    <col min="14084" max="14087" width="3.6328125" style="233" customWidth="1"/>
    <col min="14088" max="14088" width="4" style="233" customWidth="1"/>
    <col min="14089" max="14107" width="3.6328125" style="233" customWidth="1"/>
    <col min="14108" max="14109" width="3.90625" style="233" customWidth="1"/>
    <col min="14110" max="14111" width="3.6328125" style="233" customWidth="1"/>
    <col min="14112" max="14113" width="1.7265625" style="233" customWidth="1"/>
    <col min="14114" max="14115" width="3.6328125" style="233" customWidth="1"/>
    <col min="14116" max="14116" width="6.08984375" style="233" customWidth="1"/>
    <col min="14117" max="14117" width="2.90625" style="233" customWidth="1"/>
    <col min="14118" max="14118" width="0.7265625" style="233" customWidth="1"/>
    <col min="14119" max="14120" width="3.6328125" style="233" customWidth="1"/>
    <col min="14121" max="14121" width="1" style="233" customWidth="1"/>
    <col min="14122" max="14122" width="2.6328125" style="233" customWidth="1"/>
    <col min="14123" max="14123" width="3.26953125" style="233" customWidth="1"/>
    <col min="14124" max="14124" width="2.7265625" style="233" customWidth="1"/>
    <col min="14125" max="14125" width="3.6328125" style="233" customWidth="1"/>
    <col min="14126" max="14126" width="4.36328125" style="233" customWidth="1"/>
    <col min="14127" max="14127" width="1.7265625" style="233" customWidth="1"/>
    <col min="14128" max="14128" width="3.6328125" style="233" customWidth="1"/>
    <col min="14129" max="14129" width="3" style="233" customWidth="1"/>
    <col min="14130" max="14131" width="1.7265625" style="233" customWidth="1"/>
    <col min="14132" max="14132" width="3.6328125" style="233" customWidth="1"/>
    <col min="14133" max="14133" width="5.6328125" style="233" customWidth="1"/>
    <col min="14134" max="14336" width="10.6328125" style="233"/>
    <col min="14337" max="14337" width="3.6328125" style="233" customWidth="1"/>
    <col min="14338" max="14338" width="0.36328125" style="233" customWidth="1"/>
    <col min="14339" max="14339" width="3.08984375" style="233" customWidth="1"/>
    <col min="14340" max="14343" width="3.6328125" style="233" customWidth="1"/>
    <col min="14344" max="14344" width="4" style="233" customWidth="1"/>
    <col min="14345" max="14363" width="3.6328125" style="233" customWidth="1"/>
    <col min="14364" max="14365" width="3.90625" style="233" customWidth="1"/>
    <col min="14366" max="14367" width="3.6328125" style="233" customWidth="1"/>
    <col min="14368" max="14369" width="1.7265625" style="233" customWidth="1"/>
    <col min="14370" max="14371" width="3.6328125" style="233" customWidth="1"/>
    <col min="14372" max="14372" width="6.08984375" style="233" customWidth="1"/>
    <col min="14373" max="14373" width="2.90625" style="233" customWidth="1"/>
    <col min="14374" max="14374" width="0.7265625" style="233" customWidth="1"/>
    <col min="14375" max="14376" width="3.6328125" style="233" customWidth="1"/>
    <col min="14377" max="14377" width="1" style="233" customWidth="1"/>
    <col min="14378" max="14378" width="2.6328125" style="233" customWidth="1"/>
    <col min="14379" max="14379" width="3.26953125" style="233" customWidth="1"/>
    <col min="14380" max="14380" width="2.7265625" style="233" customWidth="1"/>
    <col min="14381" max="14381" width="3.6328125" style="233" customWidth="1"/>
    <col min="14382" max="14382" width="4.36328125" style="233" customWidth="1"/>
    <col min="14383" max="14383" width="1.7265625" style="233" customWidth="1"/>
    <col min="14384" max="14384" width="3.6328125" style="233" customWidth="1"/>
    <col min="14385" max="14385" width="3" style="233" customWidth="1"/>
    <col min="14386" max="14387" width="1.7265625" style="233" customWidth="1"/>
    <col min="14388" max="14388" width="3.6328125" style="233" customWidth="1"/>
    <col min="14389" max="14389" width="5.6328125" style="233" customWidth="1"/>
    <col min="14390" max="14592" width="10.6328125" style="233"/>
    <col min="14593" max="14593" width="3.6328125" style="233" customWidth="1"/>
    <col min="14594" max="14594" width="0.36328125" style="233" customWidth="1"/>
    <col min="14595" max="14595" width="3.08984375" style="233" customWidth="1"/>
    <col min="14596" max="14599" width="3.6328125" style="233" customWidth="1"/>
    <col min="14600" max="14600" width="4" style="233" customWidth="1"/>
    <col min="14601" max="14619" width="3.6328125" style="233" customWidth="1"/>
    <col min="14620" max="14621" width="3.90625" style="233" customWidth="1"/>
    <col min="14622" max="14623" width="3.6328125" style="233" customWidth="1"/>
    <col min="14624" max="14625" width="1.7265625" style="233" customWidth="1"/>
    <col min="14626" max="14627" width="3.6328125" style="233" customWidth="1"/>
    <col min="14628" max="14628" width="6.08984375" style="233" customWidth="1"/>
    <col min="14629" max="14629" width="2.90625" style="233" customWidth="1"/>
    <col min="14630" max="14630" width="0.7265625" style="233" customWidth="1"/>
    <col min="14631" max="14632" width="3.6328125" style="233" customWidth="1"/>
    <col min="14633" max="14633" width="1" style="233" customWidth="1"/>
    <col min="14634" max="14634" width="2.6328125" style="233" customWidth="1"/>
    <col min="14635" max="14635" width="3.26953125" style="233" customWidth="1"/>
    <col min="14636" max="14636" width="2.7265625" style="233" customWidth="1"/>
    <col min="14637" max="14637" width="3.6328125" style="233" customWidth="1"/>
    <col min="14638" max="14638" width="4.36328125" style="233" customWidth="1"/>
    <col min="14639" max="14639" width="1.7265625" style="233" customWidth="1"/>
    <col min="14640" max="14640" width="3.6328125" style="233" customWidth="1"/>
    <col min="14641" max="14641" width="3" style="233" customWidth="1"/>
    <col min="14642" max="14643" width="1.7265625" style="233" customWidth="1"/>
    <col min="14644" max="14644" width="3.6328125" style="233" customWidth="1"/>
    <col min="14645" max="14645" width="5.6328125" style="233" customWidth="1"/>
    <col min="14646" max="14848" width="10.6328125" style="233"/>
    <col min="14849" max="14849" width="3.6328125" style="233" customWidth="1"/>
    <col min="14850" max="14850" width="0.36328125" style="233" customWidth="1"/>
    <col min="14851" max="14851" width="3.08984375" style="233" customWidth="1"/>
    <col min="14852" max="14855" width="3.6328125" style="233" customWidth="1"/>
    <col min="14856" max="14856" width="4" style="233" customWidth="1"/>
    <col min="14857" max="14875" width="3.6328125" style="233" customWidth="1"/>
    <col min="14876" max="14877" width="3.90625" style="233" customWidth="1"/>
    <col min="14878" max="14879" width="3.6328125" style="233" customWidth="1"/>
    <col min="14880" max="14881" width="1.7265625" style="233" customWidth="1"/>
    <col min="14882" max="14883" width="3.6328125" style="233" customWidth="1"/>
    <col min="14884" max="14884" width="6.08984375" style="233" customWidth="1"/>
    <col min="14885" max="14885" width="2.90625" style="233" customWidth="1"/>
    <col min="14886" max="14886" width="0.7265625" style="233" customWidth="1"/>
    <col min="14887" max="14888" width="3.6328125" style="233" customWidth="1"/>
    <col min="14889" max="14889" width="1" style="233" customWidth="1"/>
    <col min="14890" max="14890" width="2.6328125" style="233" customWidth="1"/>
    <col min="14891" max="14891" width="3.26953125" style="233" customWidth="1"/>
    <col min="14892" max="14892" width="2.7265625" style="233" customWidth="1"/>
    <col min="14893" max="14893" width="3.6328125" style="233" customWidth="1"/>
    <col min="14894" max="14894" width="4.36328125" style="233" customWidth="1"/>
    <col min="14895" max="14895" width="1.7265625" style="233" customWidth="1"/>
    <col min="14896" max="14896" width="3.6328125" style="233" customWidth="1"/>
    <col min="14897" max="14897" width="3" style="233" customWidth="1"/>
    <col min="14898" max="14899" width="1.7265625" style="233" customWidth="1"/>
    <col min="14900" max="14900" width="3.6328125" style="233" customWidth="1"/>
    <col min="14901" max="14901" width="5.6328125" style="233" customWidth="1"/>
    <col min="14902" max="15104" width="10.6328125" style="233"/>
    <col min="15105" max="15105" width="3.6328125" style="233" customWidth="1"/>
    <col min="15106" max="15106" width="0.36328125" style="233" customWidth="1"/>
    <col min="15107" max="15107" width="3.08984375" style="233" customWidth="1"/>
    <col min="15108" max="15111" width="3.6328125" style="233" customWidth="1"/>
    <col min="15112" max="15112" width="4" style="233" customWidth="1"/>
    <col min="15113" max="15131" width="3.6328125" style="233" customWidth="1"/>
    <col min="15132" max="15133" width="3.90625" style="233" customWidth="1"/>
    <col min="15134" max="15135" width="3.6328125" style="233" customWidth="1"/>
    <col min="15136" max="15137" width="1.7265625" style="233" customWidth="1"/>
    <col min="15138" max="15139" width="3.6328125" style="233" customWidth="1"/>
    <col min="15140" max="15140" width="6.08984375" style="233" customWidth="1"/>
    <col min="15141" max="15141" width="2.90625" style="233" customWidth="1"/>
    <col min="15142" max="15142" width="0.7265625" style="233" customWidth="1"/>
    <col min="15143" max="15144" width="3.6328125" style="233" customWidth="1"/>
    <col min="15145" max="15145" width="1" style="233" customWidth="1"/>
    <col min="15146" max="15146" width="2.6328125" style="233" customWidth="1"/>
    <col min="15147" max="15147" width="3.26953125" style="233" customWidth="1"/>
    <col min="15148" max="15148" width="2.7265625" style="233" customWidth="1"/>
    <col min="15149" max="15149" width="3.6328125" style="233" customWidth="1"/>
    <col min="15150" max="15150" width="4.36328125" style="233" customWidth="1"/>
    <col min="15151" max="15151" width="1.7265625" style="233" customWidth="1"/>
    <col min="15152" max="15152" width="3.6328125" style="233" customWidth="1"/>
    <col min="15153" max="15153" width="3" style="233" customWidth="1"/>
    <col min="15154" max="15155" width="1.7265625" style="233" customWidth="1"/>
    <col min="15156" max="15156" width="3.6328125" style="233" customWidth="1"/>
    <col min="15157" max="15157" width="5.6328125" style="233" customWidth="1"/>
    <col min="15158" max="15360" width="10.6328125" style="233"/>
    <col min="15361" max="15361" width="3.6328125" style="233" customWidth="1"/>
    <col min="15362" max="15362" width="0.36328125" style="233" customWidth="1"/>
    <col min="15363" max="15363" width="3.08984375" style="233" customWidth="1"/>
    <col min="15364" max="15367" width="3.6328125" style="233" customWidth="1"/>
    <col min="15368" max="15368" width="4" style="233" customWidth="1"/>
    <col min="15369" max="15387" width="3.6328125" style="233" customWidth="1"/>
    <col min="15388" max="15389" width="3.90625" style="233" customWidth="1"/>
    <col min="15390" max="15391" width="3.6328125" style="233" customWidth="1"/>
    <col min="15392" max="15393" width="1.7265625" style="233" customWidth="1"/>
    <col min="15394" max="15395" width="3.6328125" style="233" customWidth="1"/>
    <col min="15396" max="15396" width="6.08984375" style="233" customWidth="1"/>
    <col min="15397" max="15397" width="2.90625" style="233" customWidth="1"/>
    <col min="15398" max="15398" width="0.7265625" style="233" customWidth="1"/>
    <col min="15399" max="15400" width="3.6328125" style="233" customWidth="1"/>
    <col min="15401" max="15401" width="1" style="233" customWidth="1"/>
    <col min="15402" max="15402" width="2.6328125" style="233" customWidth="1"/>
    <col min="15403" max="15403" width="3.26953125" style="233" customWidth="1"/>
    <col min="15404" max="15404" width="2.7265625" style="233" customWidth="1"/>
    <col min="15405" max="15405" width="3.6328125" style="233" customWidth="1"/>
    <col min="15406" max="15406" width="4.36328125" style="233" customWidth="1"/>
    <col min="15407" max="15407" width="1.7265625" style="233" customWidth="1"/>
    <col min="15408" max="15408" width="3.6328125" style="233" customWidth="1"/>
    <col min="15409" max="15409" width="3" style="233" customWidth="1"/>
    <col min="15410" max="15411" width="1.7265625" style="233" customWidth="1"/>
    <col min="15412" max="15412" width="3.6328125" style="233" customWidth="1"/>
    <col min="15413" max="15413" width="5.6328125" style="233" customWidth="1"/>
    <col min="15414" max="15616" width="10.6328125" style="233"/>
    <col min="15617" max="15617" width="3.6328125" style="233" customWidth="1"/>
    <col min="15618" max="15618" width="0.36328125" style="233" customWidth="1"/>
    <col min="15619" max="15619" width="3.08984375" style="233" customWidth="1"/>
    <col min="15620" max="15623" width="3.6328125" style="233" customWidth="1"/>
    <col min="15624" max="15624" width="4" style="233" customWidth="1"/>
    <col min="15625" max="15643" width="3.6328125" style="233" customWidth="1"/>
    <col min="15644" max="15645" width="3.90625" style="233" customWidth="1"/>
    <col min="15646" max="15647" width="3.6328125" style="233" customWidth="1"/>
    <col min="15648" max="15649" width="1.7265625" style="233" customWidth="1"/>
    <col min="15650" max="15651" width="3.6328125" style="233" customWidth="1"/>
    <col min="15652" max="15652" width="6.08984375" style="233" customWidth="1"/>
    <col min="15653" max="15653" width="2.90625" style="233" customWidth="1"/>
    <col min="15654" max="15654" width="0.7265625" style="233" customWidth="1"/>
    <col min="15655" max="15656" width="3.6328125" style="233" customWidth="1"/>
    <col min="15657" max="15657" width="1" style="233" customWidth="1"/>
    <col min="15658" max="15658" width="2.6328125" style="233" customWidth="1"/>
    <col min="15659" max="15659" width="3.26953125" style="233" customWidth="1"/>
    <col min="15660" max="15660" width="2.7265625" style="233" customWidth="1"/>
    <col min="15661" max="15661" width="3.6328125" style="233" customWidth="1"/>
    <col min="15662" max="15662" width="4.36328125" style="233" customWidth="1"/>
    <col min="15663" max="15663" width="1.7265625" style="233" customWidth="1"/>
    <col min="15664" max="15664" width="3.6328125" style="233" customWidth="1"/>
    <col min="15665" max="15665" width="3" style="233" customWidth="1"/>
    <col min="15666" max="15667" width="1.7265625" style="233" customWidth="1"/>
    <col min="15668" max="15668" width="3.6328125" style="233" customWidth="1"/>
    <col min="15669" max="15669" width="5.6328125" style="233" customWidth="1"/>
    <col min="15670" max="15872" width="10.6328125" style="233"/>
    <col min="15873" max="15873" width="3.6328125" style="233" customWidth="1"/>
    <col min="15874" max="15874" width="0.36328125" style="233" customWidth="1"/>
    <col min="15875" max="15875" width="3.08984375" style="233" customWidth="1"/>
    <col min="15876" max="15879" width="3.6328125" style="233" customWidth="1"/>
    <col min="15880" max="15880" width="4" style="233" customWidth="1"/>
    <col min="15881" max="15899" width="3.6328125" style="233" customWidth="1"/>
    <col min="15900" max="15901" width="3.90625" style="233" customWidth="1"/>
    <col min="15902" max="15903" width="3.6328125" style="233" customWidth="1"/>
    <col min="15904" max="15905" width="1.7265625" style="233" customWidth="1"/>
    <col min="15906" max="15907" width="3.6328125" style="233" customWidth="1"/>
    <col min="15908" max="15908" width="6.08984375" style="233" customWidth="1"/>
    <col min="15909" max="15909" width="2.90625" style="233" customWidth="1"/>
    <col min="15910" max="15910" width="0.7265625" style="233" customWidth="1"/>
    <col min="15911" max="15912" width="3.6328125" style="233" customWidth="1"/>
    <col min="15913" max="15913" width="1" style="233" customWidth="1"/>
    <col min="15914" max="15914" width="2.6328125" style="233" customWidth="1"/>
    <col min="15915" max="15915" width="3.26953125" style="233" customWidth="1"/>
    <col min="15916" max="15916" width="2.7265625" style="233" customWidth="1"/>
    <col min="15917" max="15917" width="3.6328125" style="233" customWidth="1"/>
    <col min="15918" max="15918" width="4.36328125" style="233" customWidth="1"/>
    <col min="15919" max="15919" width="1.7265625" style="233" customWidth="1"/>
    <col min="15920" max="15920" width="3.6328125" style="233" customWidth="1"/>
    <col min="15921" max="15921" width="3" style="233" customWidth="1"/>
    <col min="15922" max="15923" width="1.7265625" style="233" customWidth="1"/>
    <col min="15924" max="15924" width="3.6328125" style="233" customWidth="1"/>
    <col min="15925" max="15925" width="5.6328125" style="233" customWidth="1"/>
    <col min="15926" max="16128" width="10.6328125" style="233"/>
    <col min="16129" max="16129" width="3.6328125" style="233" customWidth="1"/>
    <col min="16130" max="16130" width="0.36328125" style="233" customWidth="1"/>
    <col min="16131" max="16131" width="3.08984375" style="233" customWidth="1"/>
    <col min="16132" max="16135" width="3.6328125" style="233" customWidth="1"/>
    <col min="16136" max="16136" width="4" style="233" customWidth="1"/>
    <col min="16137" max="16155" width="3.6328125" style="233" customWidth="1"/>
    <col min="16156" max="16157" width="3.90625" style="233" customWidth="1"/>
    <col min="16158" max="16159" width="3.6328125" style="233" customWidth="1"/>
    <col min="16160" max="16161" width="1.7265625" style="233" customWidth="1"/>
    <col min="16162" max="16163" width="3.6328125" style="233" customWidth="1"/>
    <col min="16164" max="16164" width="6.08984375" style="233" customWidth="1"/>
    <col min="16165" max="16165" width="2.90625" style="233" customWidth="1"/>
    <col min="16166" max="16166" width="0.7265625" style="233" customWidth="1"/>
    <col min="16167" max="16168" width="3.6328125" style="233" customWidth="1"/>
    <col min="16169" max="16169" width="1" style="233" customWidth="1"/>
    <col min="16170" max="16170" width="2.6328125" style="233" customWidth="1"/>
    <col min="16171" max="16171" width="3.26953125" style="233" customWidth="1"/>
    <col min="16172" max="16172" width="2.7265625" style="233" customWidth="1"/>
    <col min="16173" max="16173" width="3.6328125" style="233" customWidth="1"/>
    <col min="16174" max="16174" width="4.36328125" style="233" customWidth="1"/>
    <col min="16175" max="16175" width="1.7265625" style="233" customWidth="1"/>
    <col min="16176" max="16176" width="3.6328125" style="233" customWidth="1"/>
    <col min="16177" max="16177" width="3" style="233" customWidth="1"/>
    <col min="16178" max="16179" width="1.7265625" style="233" customWidth="1"/>
    <col min="16180" max="16180" width="3.6328125" style="233" customWidth="1"/>
    <col min="16181" max="16181" width="5.6328125" style="233" customWidth="1"/>
    <col min="16182" max="16384" width="10.6328125" style="233"/>
  </cols>
  <sheetData>
    <row r="1" spans="1:55" ht="26.25" customHeight="1" x14ac:dyDescent="0.2">
      <c r="A1" s="189" t="s">
        <v>449</v>
      </c>
      <c r="B1" s="10"/>
      <c r="C1" s="10"/>
      <c r="D1" s="10"/>
      <c r="E1" s="10"/>
      <c r="F1" s="10"/>
      <c r="G1" s="10"/>
      <c r="H1" s="10"/>
      <c r="I1" s="10"/>
      <c r="Z1" s="139"/>
    </row>
    <row r="2" spans="1:55" ht="26.25" customHeight="1" x14ac:dyDescent="0.2">
      <c r="B2" s="226"/>
      <c r="C2" s="226"/>
      <c r="D2" s="226"/>
      <c r="E2" s="226"/>
      <c r="F2" s="226"/>
      <c r="N2" s="234"/>
      <c r="O2" s="234"/>
      <c r="P2" s="234"/>
      <c r="Q2" s="234"/>
      <c r="R2" s="226"/>
      <c r="S2" s="226"/>
      <c r="X2" s="235"/>
      <c r="Y2" s="235"/>
      <c r="AA2" s="226"/>
      <c r="AB2" s="226"/>
      <c r="AC2" s="226"/>
      <c r="AN2" s="234"/>
      <c r="AO2" s="234"/>
      <c r="AP2" s="234"/>
      <c r="AQ2" s="234"/>
      <c r="AR2" s="234"/>
      <c r="AS2" s="226"/>
      <c r="AT2" s="226"/>
      <c r="AU2" s="226"/>
      <c r="BA2" s="319" t="s">
        <v>158</v>
      </c>
    </row>
    <row r="3" spans="1:55" ht="26.25" customHeight="1" x14ac:dyDescent="0.2">
      <c r="A3" s="736" t="s">
        <v>410</v>
      </c>
      <c r="B3" s="737"/>
      <c r="C3" s="738"/>
      <c r="D3" s="699" t="s">
        <v>412</v>
      </c>
      <c r="E3" s="699"/>
      <c r="F3" s="730"/>
      <c r="G3" s="730" t="s">
        <v>411</v>
      </c>
      <c r="H3" s="728"/>
      <c r="I3" s="728"/>
      <c r="J3" s="728"/>
      <c r="K3" s="728"/>
      <c r="L3" s="728"/>
      <c r="M3" s="728"/>
      <c r="N3" s="728"/>
      <c r="O3" s="728"/>
      <c r="P3" s="728"/>
      <c r="Q3" s="728"/>
      <c r="R3" s="728"/>
      <c r="S3" s="728"/>
      <c r="T3" s="728"/>
      <c r="U3" s="728"/>
      <c r="V3" s="728"/>
      <c r="W3" s="728"/>
      <c r="X3" s="728"/>
      <c r="Y3" s="728"/>
      <c r="Z3" s="728"/>
      <c r="AA3" s="728"/>
      <c r="AB3" s="728"/>
      <c r="AC3" s="728"/>
      <c r="AD3" s="728"/>
      <c r="AE3" s="728"/>
      <c r="AF3" s="731"/>
      <c r="AG3" s="747" t="s">
        <v>402</v>
      </c>
      <c r="AH3" s="737"/>
      <c r="AI3" s="737"/>
      <c r="AJ3" s="737"/>
      <c r="AK3" s="737"/>
      <c r="AL3" s="737"/>
      <c r="AM3" s="737"/>
      <c r="AN3" s="737"/>
      <c r="AO3" s="737"/>
      <c r="AP3" s="737"/>
      <c r="AQ3" s="737"/>
      <c r="AR3" s="737"/>
      <c r="AS3" s="737"/>
      <c r="AT3" s="737"/>
      <c r="AU3" s="737"/>
      <c r="AV3" s="737"/>
      <c r="AW3" s="737"/>
      <c r="AX3" s="737"/>
      <c r="AY3" s="737"/>
      <c r="AZ3" s="737"/>
      <c r="BA3" s="748"/>
    </row>
    <row r="4" spans="1:55" ht="26.25" customHeight="1" x14ac:dyDescent="0.2">
      <c r="A4" s="739"/>
      <c r="B4" s="740"/>
      <c r="C4" s="741"/>
      <c r="D4" s="704"/>
      <c r="E4" s="704"/>
      <c r="F4" s="696"/>
      <c r="G4" s="696" t="s">
        <v>0</v>
      </c>
      <c r="H4" s="698"/>
      <c r="I4" s="696" t="s">
        <v>105</v>
      </c>
      <c r="J4" s="698"/>
      <c r="K4" s="696" t="s">
        <v>106</v>
      </c>
      <c r="L4" s="698"/>
      <c r="M4" s="704" t="s">
        <v>107</v>
      </c>
      <c r="N4" s="704"/>
      <c r="O4" s="704" t="s">
        <v>108</v>
      </c>
      <c r="P4" s="704"/>
      <c r="Q4" s="704" t="s">
        <v>109</v>
      </c>
      <c r="R4" s="704"/>
      <c r="S4" s="704" t="s">
        <v>110</v>
      </c>
      <c r="T4" s="704"/>
      <c r="U4" s="704" t="s">
        <v>111</v>
      </c>
      <c r="V4" s="704"/>
      <c r="W4" s="704" t="s">
        <v>112</v>
      </c>
      <c r="X4" s="704"/>
      <c r="Y4" s="704" t="s">
        <v>113</v>
      </c>
      <c r="Z4" s="704"/>
      <c r="AA4" s="704" t="s">
        <v>114</v>
      </c>
      <c r="AB4" s="704"/>
      <c r="AC4" s="704" t="s">
        <v>115</v>
      </c>
      <c r="AD4" s="704"/>
      <c r="AE4" s="696" t="s">
        <v>116</v>
      </c>
      <c r="AF4" s="698"/>
      <c r="AG4" s="704" t="s">
        <v>0</v>
      </c>
      <c r="AH4" s="704"/>
      <c r="AI4" s="704"/>
      <c r="AJ4" s="704" t="s">
        <v>117</v>
      </c>
      <c r="AK4" s="704"/>
      <c r="AL4" s="704"/>
      <c r="AM4" s="704" t="s">
        <v>118</v>
      </c>
      <c r="AN4" s="704"/>
      <c r="AO4" s="704"/>
      <c r="AP4" s="704" t="s">
        <v>403</v>
      </c>
      <c r="AQ4" s="704"/>
      <c r="AR4" s="704"/>
      <c r="AS4" s="704" t="s">
        <v>420</v>
      </c>
      <c r="AT4" s="704"/>
      <c r="AU4" s="704"/>
      <c r="AV4" s="704" t="s">
        <v>119</v>
      </c>
      <c r="AW4" s="704"/>
      <c r="AX4" s="704"/>
      <c r="AY4" s="704" t="s">
        <v>120</v>
      </c>
      <c r="AZ4" s="704"/>
      <c r="BA4" s="754"/>
    </row>
    <row r="5" spans="1:55" ht="26.25" customHeight="1" x14ac:dyDescent="0.2">
      <c r="A5" s="742" t="s">
        <v>121</v>
      </c>
      <c r="B5" s="743"/>
      <c r="C5" s="744"/>
      <c r="D5" s="745">
        <f>G5+AG5</f>
        <v>19927</v>
      </c>
      <c r="E5" s="745"/>
      <c r="F5" s="746"/>
      <c r="G5" s="752">
        <f>SUM(I5:AF5)</f>
        <v>19927</v>
      </c>
      <c r="H5" s="753"/>
      <c r="I5" s="749">
        <v>675</v>
      </c>
      <c r="J5" s="750"/>
      <c r="K5" s="749">
        <v>1269</v>
      </c>
      <c r="L5" s="750"/>
      <c r="M5" s="749">
        <v>5962</v>
      </c>
      <c r="N5" s="750"/>
      <c r="O5" s="749">
        <v>1052</v>
      </c>
      <c r="P5" s="750"/>
      <c r="Q5" s="749">
        <v>1228</v>
      </c>
      <c r="R5" s="750"/>
      <c r="S5" s="749">
        <v>1563</v>
      </c>
      <c r="T5" s="750"/>
      <c r="U5" s="749">
        <v>1168</v>
      </c>
      <c r="V5" s="750"/>
      <c r="W5" s="749">
        <v>1426</v>
      </c>
      <c r="X5" s="750"/>
      <c r="Y5" s="749">
        <v>1893</v>
      </c>
      <c r="Z5" s="750"/>
      <c r="AA5" s="749">
        <v>795</v>
      </c>
      <c r="AB5" s="750"/>
      <c r="AC5" s="749">
        <v>645</v>
      </c>
      <c r="AD5" s="750"/>
      <c r="AE5" s="749">
        <v>2251</v>
      </c>
      <c r="AF5" s="750"/>
      <c r="AG5" s="751">
        <f>SUM(AJ5:BA5)</f>
        <v>0</v>
      </c>
      <c r="AH5" s="751"/>
      <c r="AI5" s="751"/>
      <c r="AJ5" s="735"/>
      <c r="AK5" s="735"/>
      <c r="AL5" s="735"/>
      <c r="AM5" s="735"/>
      <c r="AN5" s="735"/>
      <c r="AO5" s="735"/>
      <c r="AP5" s="726"/>
      <c r="AQ5" s="726"/>
      <c r="AR5" s="726"/>
      <c r="AS5" s="726"/>
      <c r="AT5" s="726"/>
      <c r="AU5" s="726"/>
      <c r="AV5" s="726"/>
      <c r="AW5" s="726"/>
      <c r="AX5" s="726"/>
      <c r="AY5" s="726"/>
      <c r="AZ5" s="726"/>
      <c r="BA5" s="727"/>
    </row>
    <row r="6" spans="1:55" ht="26.25" customHeight="1" x14ac:dyDescent="0.2">
      <c r="B6" s="226"/>
      <c r="C6" s="226"/>
      <c r="D6" s="226"/>
      <c r="E6" s="226"/>
      <c r="F6" s="226"/>
      <c r="N6" s="234"/>
      <c r="O6" s="234"/>
      <c r="P6" s="234"/>
      <c r="Q6" s="234"/>
      <c r="R6" s="226"/>
      <c r="S6" s="226"/>
      <c r="X6" s="235"/>
      <c r="Y6" s="235"/>
      <c r="AA6" s="226"/>
      <c r="AB6" s="226"/>
      <c r="AC6" s="226"/>
      <c r="AN6" s="234"/>
      <c r="AO6" s="234"/>
      <c r="AP6" s="234"/>
      <c r="AQ6" s="234"/>
      <c r="AR6" s="234"/>
      <c r="AS6" s="226"/>
      <c r="AT6" s="226"/>
      <c r="AU6" s="226"/>
    </row>
    <row r="7" spans="1:55" ht="26.25" customHeight="1" x14ac:dyDescent="0.2">
      <c r="B7" s="226"/>
      <c r="C7" s="226"/>
      <c r="D7" s="226"/>
      <c r="E7" s="226"/>
      <c r="F7" s="226"/>
      <c r="N7" s="234"/>
      <c r="O7" s="234"/>
      <c r="P7" s="234"/>
      <c r="Q7" s="234"/>
      <c r="R7" s="226"/>
      <c r="S7" s="226"/>
      <c r="X7" s="235"/>
      <c r="Y7" s="235"/>
      <c r="AA7" s="226"/>
      <c r="AB7" s="226"/>
      <c r="AC7" s="226"/>
      <c r="AN7" s="234"/>
      <c r="AO7" s="234"/>
      <c r="AP7" s="234"/>
      <c r="AQ7" s="234"/>
      <c r="AR7" s="234"/>
      <c r="AS7" s="226"/>
      <c r="AT7" s="226"/>
      <c r="AU7" s="226"/>
    </row>
    <row r="8" spans="1:55" ht="26.25" customHeight="1" x14ac:dyDescent="0.2">
      <c r="B8" s="226"/>
      <c r="C8" s="226"/>
      <c r="D8" s="226"/>
      <c r="E8" s="226"/>
      <c r="F8" s="226"/>
      <c r="N8" s="234"/>
      <c r="O8" s="234"/>
      <c r="P8" s="234"/>
      <c r="Q8" s="234"/>
      <c r="R8" s="226"/>
      <c r="S8" s="226"/>
      <c r="X8" s="235"/>
      <c r="Y8" s="235"/>
      <c r="AA8" s="226"/>
      <c r="AB8" s="226"/>
      <c r="AC8" s="226"/>
      <c r="AN8" s="234"/>
      <c r="AO8" s="234"/>
      <c r="AP8" s="234"/>
      <c r="AQ8" s="234"/>
      <c r="AR8" s="234"/>
      <c r="AS8" s="226"/>
      <c r="AT8" s="226"/>
      <c r="AU8" s="226"/>
    </row>
    <row r="9" spans="1:55" ht="26.25" customHeight="1" x14ac:dyDescent="0.2">
      <c r="A9" s="189" t="s">
        <v>450</v>
      </c>
      <c r="B9" s="10"/>
      <c r="C9" s="10"/>
      <c r="D9" s="10"/>
      <c r="E9" s="10"/>
      <c r="F9" s="10"/>
      <c r="G9" s="10"/>
      <c r="H9" s="10"/>
      <c r="I9" s="10"/>
      <c r="J9" s="10"/>
      <c r="K9" s="10"/>
      <c r="N9" s="234"/>
      <c r="O9" s="234"/>
      <c r="P9" s="234"/>
      <c r="Q9" s="234"/>
      <c r="R9" s="226"/>
      <c r="S9" s="226"/>
      <c r="X9" s="236"/>
      <c r="Y9" s="236"/>
      <c r="AN9" s="234"/>
      <c r="AO9" s="234"/>
      <c r="AP9" s="234"/>
      <c r="AQ9" s="234"/>
      <c r="AR9" s="234"/>
      <c r="AS9" s="226"/>
      <c r="AT9" s="226"/>
      <c r="AU9" s="226"/>
      <c r="BA9" s="236"/>
    </row>
    <row r="10" spans="1:55" ht="26.25" customHeight="1" x14ac:dyDescent="0.2">
      <c r="A10" s="237"/>
      <c r="B10" s="237"/>
      <c r="C10" s="237"/>
      <c r="N10" s="234"/>
      <c r="O10" s="234"/>
      <c r="P10" s="234"/>
      <c r="Q10" s="234"/>
      <c r="R10" s="226"/>
      <c r="S10" s="226"/>
      <c r="X10" s="139"/>
      <c r="Y10" s="139"/>
      <c r="Z10" s="237"/>
      <c r="AA10" s="234"/>
      <c r="AB10" s="234"/>
      <c r="AC10" s="237"/>
      <c r="AD10" s="234"/>
      <c r="AE10" s="234"/>
      <c r="AF10" s="234"/>
      <c r="AH10" s="234"/>
      <c r="AI10" s="234"/>
      <c r="AL10" s="234"/>
      <c r="AM10" s="234"/>
      <c r="AP10" s="234"/>
      <c r="AQ10" s="234"/>
      <c r="AS10" s="234"/>
      <c r="AT10" s="234"/>
      <c r="AU10" s="234"/>
      <c r="AW10" s="3"/>
      <c r="AX10" s="3"/>
      <c r="AY10" s="3"/>
      <c r="AZ10" s="1"/>
      <c r="BA10" s="319" t="s">
        <v>413</v>
      </c>
    </row>
    <row r="11" spans="1:55" ht="26.25" customHeight="1" x14ac:dyDescent="0.2">
      <c r="A11" s="733" t="s">
        <v>404</v>
      </c>
      <c r="B11" s="699"/>
      <c r="C11" s="699"/>
      <c r="D11" s="699"/>
      <c r="E11" s="699"/>
      <c r="F11" s="699"/>
      <c r="G11" s="730" t="s">
        <v>414</v>
      </c>
      <c r="H11" s="728"/>
      <c r="I11" s="728"/>
      <c r="J11" s="728"/>
      <c r="K11" s="728"/>
      <c r="L11" s="728"/>
      <c r="M11" s="728"/>
      <c r="N11" s="728"/>
      <c r="O11" s="728"/>
      <c r="P11" s="728"/>
      <c r="Q11" s="728"/>
      <c r="R11" s="728"/>
      <c r="S11" s="728"/>
      <c r="T11" s="728"/>
      <c r="U11" s="699" t="s">
        <v>405</v>
      </c>
      <c r="V11" s="699"/>
      <c r="W11" s="699"/>
      <c r="X11" s="699"/>
      <c r="Y11" s="699"/>
      <c r="Z11" s="699"/>
      <c r="AA11" s="699"/>
      <c r="AB11" s="699"/>
      <c r="AC11" s="699"/>
      <c r="AD11" s="699"/>
      <c r="AE11" s="699"/>
      <c r="AF11" s="730" t="s">
        <v>406</v>
      </c>
      <c r="AG11" s="728"/>
      <c r="AH11" s="728"/>
      <c r="AI11" s="728"/>
      <c r="AJ11" s="728"/>
      <c r="AK11" s="728"/>
      <c r="AL11" s="728"/>
      <c r="AM11" s="728"/>
      <c r="AN11" s="728"/>
      <c r="AO11" s="728"/>
      <c r="AP11" s="731"/>
      <c r="AQ11" s="728" t="s">
        <v>122</v>
      </c>
      <c r="AR11" s="728"/>
      <c r="AS11" s="728"/>
      <c r="AT11" s="728"/>
      <c r="AU11" s="728"/>
      <c r="AV11" s="728"/>
      <c r="AW11" s="728"/>
      <c r="AX11" s="728"/>
      <c r="AY11" s="728"/>
      <c r="AZ11" s="728"/>
      <c r="BA11" s="729"/>
      <c r="BB11" s="318"/>
      <c r="BC11" s="318"/>
    </row>
    <row r="12" spans="1:55" ht="26.25" customHeight="1" x14ac:dyDescent="0.2">
      <c r="A12" s="724"/>
      <c r="B12" s="704"/>
      <c r="C12" s="704"/>
      <c r="D12" s="704"/>
      <c r="E12" s="704"/>
      <c r="F12" s="704"/>
      <c r="G12" s="696" t="s">
        <v>422</v>
      </c>
      <c r="H12" s="697"/>
      <c r="I12" s="697"/>
      <c r="J12" s="698"/>
      <c r="K12" s="696" t="s">
        <v>407</v>
      </c>
      <c r="L12" s="698"/>
      <c r="M12" s="696" t="s">
        <v>123</v>
      </c>
      <c r="N12" s="697"/>
      <c r="O12" s="697"/>
      <c r="P12" s="698"/>
      <c r="Q12" s="696" t="s">
        <v>1</v>
      </c>
      <c r="R12" s="697"/>
      <c r="S12" s="697"/>
      <c r="T12" s="698"/>
      <c r="U12" s="704" t="s">
        <v>0</v>
      </c>
      <c r="V12" s="704"/>
      <c r="W12" s="704"/>
      <c r="X12" s="704" t="s">
        <v>407</v>
      </c>
      <c r="Y12" s="704"/>
      <c r="Z12" s="704" t="s">
        <v>123</v>
      </c>
      <c r="AA12" s="704"/>
      <c r="AB12" s="704"/>
      <c r="AC12" s="704" t="s">
        <v>1</v>
      </c>
      <c r="AD12" s="704"/>
      <c r="AE12" s="704"/>
      <c r="AF12" s="704" t="s">
        <v>0</v>
      </c>
      <c r="AG12" s="704"/>
      <c r="AH12" s="704"/>
      <c r="AI12" s="704" t="s">
        <v>407</v>
      </c>
      <c r="AJ12" s="704"/>
      <c r="AK12" s="704" t="s">
        <v>123</v>
      </c>
      <c r="AL12" s="704"/>
      <c r="AM12" s="704"/>
      <c r="AN12" s="696" t="s">
        <v>1</v>
      </c>
      <c r="AO12" s="697"/>
      <c r="AP12" s="698"/>
      <c r="AQ12" s="696" t="s">
        <v>0</v>
      </c>
      <c r="AR12" s="697"/>
      <c r="AS12" s="698"/>
      <c r="AT12" s="704" t="s">
        <v>407</v>
      </c>
      <c r="AU12" s="704"/>
      <c r="AV12" s="696" t="s">
        <v>123</v>
      </c>
      <c r="AW12" s="697"/>
      <c r="AX12" s="697"/>
      <c r="AY12" s="696" t="s">
        <v>421</v>
      </c>
      <c r="AZ12" s="697"/>
      <c r="BA12" s="732"/>
    </row>
    <row r="13" spans="1:55" ht="26.25" customHeight="1" x14ac:dyDescent="0.2">
      <c r="A13" s="724" t="s">
        <v>419</v>
      </c>
      <c r="B13" s="704"/>
      <c r="C13" s="704"/>
      <c r="D13" s="704"/>
      <c r="E13" s="704"/>
      <c r="F13" s="704"/>
      <c r="G13" s="687">
        <f>G14+G22</f>
        <v>9319047</v>
      </c>
      <c r="H13" s="688"/>
      <c r="I13" s="688"/>
      <c r="J13" s="689"/>
      <c r="K13" s="687">
        <f>K14+K22</f>
        <v>31327</v>
      </c>
      <c r="L13" s="689"/>
      <c r="M13" s="687">
        <f t="shared" ref="M13" si="0">M14+M22</f>
        <v>6559119</v>
      </c>
      <c r="N13" s="688"/>
      <c r="O13" s="688"/>
      <c r="P13" s="689"/>
      <c r="Q13" s="687">
        <f t="shared" ref="Q13" si="1">Q14+Q22</f>
        <v>2759928</v>
      </c>
      <c r="R13" s="688"/>
      <c r="S13" s="688"/>
      <c r="T13" s="689"/>
      <c r="U13" s="705">
        <f>U14+U22</f>
        <v>4408011</v>
      </c>
      <c r="V13" s="706"/>
      <c r="W13" s="702"/>
      <c r="X13" s="687">
        <f>X14+X22</f>
        <v>20929</v>
      </c>
      <c r="Y13" s="702"/>
      <c r="Z13" s="705">
        <f t="shared" ref="Z13" si="2">Z14+Z22</f>
        <v>3154360</v>
      </c>
      <c r="AA13" s="706"/>
      <c r="AB13" s="702"/>
      <c r="AC13" s="705">
        <f t="shared" ref="AC13" si="3">AC14+AC22</f>
        <v>1253651</v>
      </c>
      <c r="AD13" s="706"/>
      <c r="AE13" s="702"/>
      <c r="AF13" s="705">
        <f t="shared" ref="AF13" si="4">AF14+AF22</f>
        <v>482353</v>
      </c>
      <c r="AG13" s="706"/>
      <c r="AH13" s="702"/>
      <c r="AI13" s="687">
        <f t="shared" ref="AI13" si="5">AI14+AI22</f>
        <v>1335</v>
      </c>
      <c r="AJ13" s="702"/>
      <c r="AK13" s="705">
        <f t="shared" ref="AK13" si="6">AK14+AK22</f>
        <v>311049</v>
      </c>
      <c r="AL13" s="706"/>
      <c r="AM13" s="702"/>
      <c r="AN13" s="705">
        <f t="shared" ref="AN13" si="7">AN14+AN22</f>
        <v>171304</v>
      </c>
      <c r="AO13" s="706"/>
      <c r="AP13" s="702"/>
      <c r="AQ13" s="705">
        <f t="shared" ref="AQ13" si="8">AQ14+AQ22</f>
        <v>4428683</v>
      </c>
      <c r="AR13" s="706"/>
      <c r="AS13" s="702"/>
      <c r="AT13" s="687">
        <f t="shared" ref="AT13" si="9">AT14+AT22</f>
        <v>9063</v>
      </c>
      <c r="AU13" s="702"/>
      <c r="AV13" s="705">
        <f t="shared" ref="AV13" si="10">AV14+AV22</f>
        <v>3093710</v>
      </c>
      <c r="AW13" s="706"/>
      <c r="AX13" s="702"/>
      <c r="AY13" s="705">
        <f t="shared" ref="AY13" si="11">AY14+AY22</f>
        <v>1334973</v>
      </c>
      <c r="AZ13" s="706"/>
      <c r="BA13" s="715"/>
    </row>
    <row r="14" spans="1:55" ht="26.25" customHeight="1" x14ac:dyDescent="0.2">
      <c r="A14" s="716" t="s">
        <v>415</v>
      </c>
      <c r="B14" s="725" t="s">
        <v>0</v>
      </c>
      <c r="C14" s="725"/>
      <c r="D14" s="725"/>
      <c r="E14" s="725"/>
      <c r="F14" s="725"/>
      <c r="G14" s="687">
        <f>SUM(G15:J21)</f>
        <v>9171037</v>
      </c>
      <c r="H14" s="688"/>
      <c r="I14" s="688"/>
      <c r="J14" s="689"/>
      <c r="K14" s="687">
        <f>SUM(K15:L21)</f>
        <v>29187</v>
      </c>
      <c r="L14" s="689"/>
      <c r="M14" s="687">
        <f t="shared" ref="M14" si="12">SUM(M15:P21)</f>
        <v>6451885</v>
      </c>
      <c r="N14" s="688"/>
      <c r="O14" s="688"/>
      <c r="P14" s="689"/>
      <c r="Q14" s="687">
        <f t="shared" ref="Q14" si="13">SUM(Q15:T21)</f>
        <v>2719152</v>
      </c>
      <c r="R14" s="688"/>
      <c r="S14" s="688"/>
      <c r="T14" s="689"/>
      <c r="U14" s="701">
        <f>SUM(U15:W21)</f>
        <v>4329816</v>
      </c>
      <c r="V14" s="701"/>
      <c r="W14" s="701"/>
      <c r="X14" s="701">
        <f>SUM(X15:Y21)</f>
        <v>20119</v>
      </c>
      <c r="Y14" s="701"/>
      <c r="Z14" s="701">
        <f>SUM(Z15:AB21)</f>
        <v>3101363</v>
      </c>
      <c r="AA14" s="701"/>
      <c r="AB14" s="701"/>
      <c r="AC14" s="701">
        <f>SUM(AC15:AE21)</f>
        <v>1228453</v>
      </c>
      <c r="AD14" s="701"/>
      <c r="AE14" s="701"/>
      <c r="AF14" s="701">
        <f>SUM(AF15:AH21)</f>
        <v>478654</v>
      </c>
      <c r="AG14" s="701"/>
      <c r="AH14" s="701"/>
      <c r="AI14" s="701">
        <f>SUM(AI15:AJ21)</f>
        <v>1254</v>
      </c>
      <c r="AJ14" s="701"/>
      <c r="AK14" s="701">
        <f>SUM(AK15:AM21)</f>
        <v>308180</v>
      </c>
      <c r="AL14" s="701"/>
      <c r="AM14" s="701"/>
      <c r="AN14" s="701">
        <f>SUM(AN15:AP21)</f>
        <v>170474</v>
      </c>
      <c r="AO14" s="701"/>
      <c r="AP14" s="701"/>
      <c r="AQ14" s="701">
        <f>SUM(AQ15:AS21)</f>
        <v>4362567</v>
      </c>
      <c r="AR14" s="701"/>
      <c r="AS14" s="701"/>
      <c r="AT14" s="701">
        <f>SUM(AT15:AU21)</f>
        <v>7814</v>
      </c>
      <c r="AU14" s="701"/>
      <c r="AV14" s="701">
        <f>SUM(AV15:AX21)</f>
        <v>3042342</v>
      </c>
      <c r="AW14" s="701"/>
      <c r="AX14" s="701"/>
      <c r="AY14" s="701">
        <f>SUM(AY15:BA21)</f>
        <v>1320225</v>
      </c>
      <c r="AZ14" s="701"/>
      <c r="BA14" s="734"/>
    </row>
    <row r="15" spans="1:55" ht="26.25" customHeight="1" x14ac:dyDescent="0.2">
      <c r="A15" s="716"/>
      <c r="B15" s="718" t="s">
        <v>124</v>
      </c>
      <c r="C15" s="719"/>
      <c r="D15" s="719"/>
      <c r="E15" s="719"/>
      <c r="F15" s="720"/>
      <c r="G15" s="690">
        <f>M15+Q15</f>
        <v>0</v>
      </c>
      <c r="H15" s="691"/>
      <c r="I15" s="691"/>
      <c r="J15" s="692"/>
      <c r="K15" s="690">
        <f>X15+AI15+AT15</f>
        <v>0</v>
      </c>
      <c r="L15" s="692"/>
      <c r="M15" s="690">
        <f>Z15+AK15+AV15</f>
        <v>0</v>
      </c>
      <c r="N15" s="691"/>
      <c r="O15" s="691"/>
      <c r="P15" s="692"/>
      <c r="Q15" s="690">
        <f>AC15+AN15+AY15</f>
        <v>0</v>
      </c>
      <c r="R15" s="691"/>
      <c r="S15" s="691"/>
      <c r="T15" s="692"/>
      <c r="U15" s="707">
        <f>Z15+AC15</f>
        <v>0</v>
      </c>
      <c r="V15" s="708"/>
      <c r="W15" s="709"/>
      <c r="X15" s="700">
        <v>0</v>
      </c>
      <c r="Y15" s="700"/>
      <c r="Z15" s="700">
        <v>0</v>
      </c>
      <c r="AA15" s="700"/>
      <c r="AB15" s="700"/>
      <c r="AC15" s="700">
        <v>0</v>
      </c>
      <c r="AD15" s="700"/>
      <c r="AE15" s="700"/>
      <c r="AF15" s="707">
        <f>AK15+AN15</f>
        <v>0</v>
      </c>
      <c r="AG15" s="708"/>
      <c r="AH15" s="709"/>
      <c r="AI15" s="700">
        <v>0</v>
      </c>
      <c r="AJ15" s="700"/>
      <c r="AK15" s="700">
        <v>0</v>
      </c>
      <c r="AL15" s="700"/>
      <c r="AM15" s="700"/>
      <c r="AN15" s="707">
        <v>0</v>
      </c>
      <c r="AO15" s="708"/>
      <c r="AP15" s="709"/>
      <c r="AQ15" s="707">
        <f>AV15+AY15</f>
        <v>0</v>
      </c>
      <c r="AR15" s="708"/>
      <c r="AS15" s="709"/>
      <c r="AT15" s="707">
        <v>0</v>
      </c>
      <c r="AU15" s="709"/>
      <c r="AV15" s="690">
        <v>0</v>
      </c>
      <c r="AW15" s="691"/>
      <c r="AX15" s="691"/>
      <c r="AY15" s="690">
        <v>0</v>
      </c>
      <c r="AZ15" s="691"/>
      <c r="BA15" s="713"/>
    </row>
    <row r="16" spans="1:55" ht="26.25" customHeight="1" x14ac:dyDescent="0.2">
      <c r="A16" s="716"/>
      <c r="B16" s="718" t="s">
        <v>125</v>
      </c>
      <c r="C16" s="719"/>
      <c r="D16" s="719"/>
      <c r="E16" s="719"/>
      <c r="F16" s="720"/>
      <c r="G16" s="690">
        <f t="shared" ref="G16:G21" si="14">M16+Q16</f>
        <v>3047583</v>
      </c>
      <c r="H16" s="691"/>
      <c r="I16" s="691"/>
      <c r="J16" s="692"/>
      <c r="K16" s="690">
        <f t="shared" ref="K16:K21" si="15">X16+AI16+AT16</f>
        <v>20091</v>
      </c>
      <c r="L16" s="692"/>
      <c r="M16" s="690">
        <f t="shared" ref="M16:M21" si="16">Z16+AK16+AV16</f>
        <v>1807099</v>
      </c>
      <c r="N16" s="691"/>
      <c r="O16" s="691"/>
      <c r="P16" s="692"/>
      <c r="Q16" s="690">
        <f t="shared" ref="Q16:Q21" si="17">AC16+AN16+AY16</f>
        <v>1240484</v>
      </c>
      <c r="R16" s="691"/>
      <c r="S16" s="691"/>
      <c r="T16" s="692"/>
      <c r="U16" s="707">
        <f t="shared" ref="U16:U21" si="18">Z16+AC16</f>
        <v>2109936</v>
      </c>
      <c r="V16" s="708"/>
      <c r="W16" s="709"/>
      <c r="X16" s="700">
        <v>15779</v>
      </c>
      <c r="Y16" s="700"/>
      <c r="Z16" s="700">
        <v>1222800</v>
      </c>
      <c r="AA16" s="700"/>
      <c r="AB16" s="700"/>
      <c r="AC16" s="700">
        <v>887136</v>
      </c>
      <c r="AD16" s="700"/>
      <c r="AE16" s="700"/>
      <c r="AF16" s="707">
        <f t="shared" ref="AF16:AF21" si="19">AK16+AN16</f>
        <v>110706</v>
      </c>
      <c r="AG16" s="708"/>
      <c r="AH16" s="709"/>
      <c r="AI16" s="700">
        <v>800</v>
      </c>
      <c r="AJ16" s="700"/>
      <c r="AK16" s="700">
        <v>43261</v>
      </c>
      <c r="AL16" s="700"/>
      <c r="AM16" s="700"/>
      <c r="AN16" s="707">
        <v>67445</v>
      </c>
      <c r="AO16" s="708"/>
      <c r="AP16" s="709"/>
      <c r="AQ16" s="707">
        <f t="shared" ref="AQ16:AQ21" si="20">AV16+AY16</f>
        <v>826941</v>
      </c>
      <c r="AR16" s="708"/>
      <c r="AS16" s="709"/>
      <c r="AT16" s="707">
        <v>3512</v>
      </c>
      <c r="AU16" s="709"/>
      <c r="AV16" s="690">
        <v>541038</v>
      </c>
      <c r="AW16" s="691"/>
      <c r="AX16" s="691"/>
      <c r="AY16" s="690">
        <v>285903</v>
      </c>
      <c r="AZ16" s="691"/>
      <c r="BA16" s="713"/>
    </row>
    <row r="17" spans="1:53" ht="26.25" customHeight="1" x14ac:dyDescent="0.2">
      <c r="A17" s="716"/>
      <c r="B17" s="718" t="s">
        <v>126</v>
      </c>
      <c r="C17" s="719"/>
      <c r="D17" s="719"/>
      <c r="E17" s="719"/>
      <c r="F17" s="720"/>
      <c r="G17" s="690">
        <f t="shared" si="14"/>
        <v>3532803</v>
      </c>
      <c r="H17" s="691"/>
      <c r="I17" s="691"/>
      <c r="J17" s="692"/>
      <c r="K17" s="690">
        <f t="shared" si="15"/>
        <v>6706</v>
      </c>
      <c r="L17" s="692"/>
      <c r="M17" s="690">
        <f t="shared" si="16"/>
        <v>2742701</v>
      </c>
      <c r="N17" s="691"/>
      <c r="O17" s="691"/>
      <c r="P17" s="692"/>
      <c r="Q17" s="690">
        <f t="shared" si="17"/>
        <v>790102</v>
      </c>
      <c r="R17" s="691"/>
      <c r="S17" s="691"/>
      <c r="T17" s="692"/>
      <c r="U17" s="707">
        <f t="shared" si="18"/>
        <v>1582765</v>
      </c>
      <c r="V17" s="708"/>
      <c r="W17" s="709"/>
      <c r="X17" s="700">
        <v>3783</v>
      </c>
      <c r="Y17" s="700"/>
      <c r="Z17" s="700">
        <v>1348762</v>
      </c>
      <c r="AA17" s="700"/>
      <c r="AB17" s="700"/>
      <c r="AC17" s="700">
        <v>234003</v>
      </c>
      <c r="AD17" s="700"/>
      <c r="AE17" s="700"/>
      <c r="AF17" s="707">
        <f t="shared" si="19"/>
        <v>183677</v>
      </c>
      <c r="AG17" s="708"/>
      <c r="AH17" s="709"/>
      <c r="AI17" s="700">
        <v>370</v>
      </c>
      <c r="AJ17" s="700"/>
      <c r="AK17" s="700">
        <v>126689</v>
      </c>
      <c r="AL17" s="700"/>
      <c r="AM17" s="700"/>
      <c r="AN17" s="707">
        <v>56988</v>
      </c>
      <c r="AO17" s="708"/>
      <c r="AP17" s="709"/>
      <c r="AQ17" s="707">
        <f t="shared" si="20"/>
        <v>1766361</v>
      </c>
      <c r="AR17" s="708"/>
      <c r="AS17" s="709"/>
      <c r="AT17" s="707">
        <v>2553</v>
      </c>
      <c r="AU17" s="709"/>
      <c r="AV17" s="690">
        <v>1267250</v>
      </c>
      <c r="AW17" s="691"/>
      <c r="AX17" s="691"/>
      <c r="AY17" s="690">
        <v>499111</v>
      </c>
      <c r="AZ17" s="691"/>
      <c r="BA17" s="713"/>
    </row>
    <row r="18" spans="1:53" ht="26.25" customHeight="1" x14ac:dyDescent="0.2">
      <c r="A18" s="716"/>
      <c r="B18" s="718" t="s">
        <v>408</v>
      </c>
      <c r="C18" s="719"/>
      <c r="D18" s="719"/>
      <c r="E18" s="719"/>
      <c r="F18" s="720"/>
      <c r="G18" s="690">
        <f t="shared" si="14"/>
        <v>19232</v>
      </c>
      <c r="H18" s="691"/>
      <c r="I18" s="691"/>
      <c r="J18" s="692"/>
      <c r="K18" s="690">
        <f t="shared" si="15"/>
        <v>350</v>
      </c>
      <c r="L18" s="692"/>
      <c r="M18" s="690">
        <f t="shared" si="16"/>
        <v>18994</v>
      </c>
      <c r="N18" s="691"/>
      <c r="O18" s="691"/>
      <c r="P18" s="692"/>
      <c r="Q18" s="690">
        <f t="shared" si="17"/>
        <v>238</v>
      </c>
      <c r="R18" s="691"/>
      <c r="S18" s="691"/>
      <c r="T18" s="692"/>
      <c r="U18" s="707">
        <f t="shared" si="18"/>
        <v>14020</v>
      </c>
      <c r="V18" s="708"/>
      <c r="W18" s="709"/>
      <c r="X18" s="700">
        <v>190</v>
      </c>
      <c r="Y18" s="700"/>
      <c r="Z18" s="700">
        <v>14020</v>
      </c>
      <c r="AA18" s="700"/>
      <c r="AB18" s="700"/>
      <c r="AC18" s="700">
        <v>0</v>
      </c>
      <c r="AD18" s="700"/>
      <c r="AE18" s="700"/>
      <c r="AF18" s="707">
        <f t="shared" si="19"/>
        <v>2263</v>
      </c>
      <c r="AG18" s="708"/>
      <c r="AH18" s="709"/>
      <c r="AI18" s="700">
        <v>22</v>
      </c>
      <c r="AJ18" s="700"/>
      <c r="AK18" s="700">
        <v>2263</v>
      </c>
      <c r="AL18" s="700"/>
      <c r="AM18" s="700"/>
      <c r="AN18" s="707">
        <v>0</v>
      </c>
      <c r="AO18" s="708"/>
      <c r="AP18" s="709"/>
      <c r="AQ18" s="707">
        <f t="shared" si="20"/>
        <v>2949</v>
      </c>
      <c r="AR18" s="708"/>
      <c r="AS18" s="709"/>
      <c r="AT18" s="707">
        <v>138</v>
      </c>
      <c r="AU18" s="709"/>
      <c r="AV18" s="690">
        <v>2711</v>
      </c>
      <c r="AW18" s="691"/>
      <c r="AX18" s="691"/>
      <c r="AY18" s="690">
        <v>238</v>
      </c>
      <c r="AZ18" s="691"/>
      <c r="BA18" s="713"/>
    </row>
    <row r="19" spans="1:53" ht="26.25" customHeight="1" x14ac:dyDescent="0.2">
      <c r="A19" s="716"/>
      <c r="B19" s="718" t="s">
        <v>409</v>
      </c>
      <c r="C19" s="719"/>
      <c r="D19" s="719"/>
      <c r="E19" s="719"/>
      <c r="F19" s="720"/>
      <c r="G19" s="690">
        <f t="shared" si="14"/>
        <v>-609</v>
      </c>
      <c r="H19" s="691"/>
      <c r="I19" s="691"/>
      <c r="J19" s="692"/>
      <c r="K19" s="690">
        <f t="shared" si="15"/>
        <v>48</v>
      </c>
      <c r="L19" s="692"/>
      <c r="M19" s="690">
        <f t="shared" si="16"/>
        <v>-402</v>
      </c>
      <c r="N19" s="691"/>
      <c r="O19" s="691"/>
      <c r="P19" s="692"/>
      <c r="Q19" s="690">
        <f t="shared" si="17"/>
        <v>-207</v>
      </c>
      <c r="R19" s="691"/>
      <c r="S19" s="691"/>
      <c r="T19" s="692"/>
      <c r="U19" s="707">
        <f t="shared" si="18"/>
        <v>-33</v>
      </c>
      <c r="V19" s="708"/>
      <c r="W19" s="709"/>
      <c r="X19" s="700">
        <v>25</v>
      </c>
      <c r="Y19" s="700"/>
      <c r="Z19" s="700">
        <v>-133</v>
      </c>
      <c r="AA19" s="700"/>
      <c r="AB19" s="700"/>
      <c r="AC19" s="700">
        <v>100</v>
      </c>
      <c r="AD19" s="700"/>
      <c r="AE19" s="700"/>
      <c r="AF19" s="707">
        <f t="shared" si="19"/>
        <v>-37</v>
      </c>
      <c r="AG19" s="708"/>
      <c r="AH19" s="709"/>
      <c r="AI19" s="700">
        <v>3</v>
      </c>
      <c r="AJ19" s="700"/>
      <c r="AK19" s="700">
        <v>-37</v>
      </c>
      <c r="AL19" s="700"/>
      <c r="AM19" s="700"/>
      <c r="AN19" s="707">
        <v>0</v>
      </c>
      <c r="AO19" s="708"/>
      <c r="AP19" s="709"/>
      <c r="AQ19" s="707">
        <f t="shared" si="20"/>
        <v>-539</v>
      </c>
      <c r="AR19" s="708"/>
      <c r="AS19" s="709"/>
      <c r="AT19" s="707">
        <v>20</v>
      </c>
      <c r="AU19" s="709"/>
      <c r="AV19" s="690">
        <v>-232</v>
      </c>
      <c r="AW19" s="691"/>
      <c r="AX19" s="691"/>
      <c r="AY19" s="690">
        <v>-307</v>
      </c>
      <c r="AZ19" s="691"/>
      <c r="BA19" s="713"/>
    </row>
    <row r="20" spans="1:53" ht="26.25" customHeight="1" x14ac:dyDescent="0.2">
      <c r="A20" s="716"/>
      <c r="B20" s="718" t="s">
        <v>416</v>
      </c>
      <c r="C20" s="719"/>
      <c r="D20" s="719"/>
      <c r="E20" s="719"/>
      <c r="F20" s="720"/>
      <c r="G20" s="690">
        <f t="shared" si="14"/>
        <v>2572028</v>
      </c>
      <c r="H20" s="691"/>
      <c r="I20" s="691"/>
      <c r="J20" s="692"/>
      <c r="K20" s="690">
        <f t="shared" si="15"/>
        <v>1992</v>
      </c>
      <c r="L20" s="692"/>
      <c r="M20" s="690">
        <f t="shared" si="16"/>
        <v>1883493</v>
      </c>
      <c r="N20" s="691"/>
      <c r="O20" s="691"/>
      <c r="P20" s="692"/>
      <c r="Q20" s="690">
        <f t="shared" si="17"/>
        <v>688535</v>
      </c>
      <c r="R20" s="691"/>
      <c r="S20" s="691"/>
      <c r="T20" s="692"/>
      <c r="U20" s="707">
        <f t="shared" si="18"/>
        <v>623128</v>
      </c>
      <c r="V20" s="708"/>
      <c r="W20" s="709"/>
      <c r="X20" s="700">
        <v>342</v>
      </c>
      <c r="Y20" s="700"/>
      <c r="Z20" s="700">
        <v>515914</v>
      </c>
      <c r="AA20" s="700"/>
      <c r="AB20" s="700"/>
      <c r="AC20" s="700">
        <v>107214</v>
      </c>
      <c r="AD20" s="700"/>
      <c r="AE20" s="700"/>
      <c r="AF20" s="707">
        <f t="shared" si="19"/>
        <v>182045</v>
      </c>
      <c r="AG20" s="708"/>
      <c r="AH20" s="709"/>
      <c r="AI20" s="700">
        <v>59</v>
      </c>
      <c r="AJ20" s="700"/>
      <c r="AK20" s="700">
        <v>136004</v>
      </c>
      <c r="AL20" s="700"/>
      <c r="AM20" s="700"/>
      <c r="AN20" s="707">
        <v>46041</v>
      </c>
      <c r="AO20" s="708"/>
      <c r="AP20" s="709"/>
      <c r="AQ20" s="707">
        <f t="shared" si="20"/>
        <v>1766855</v>
      </c>
      <c r="AR20" s="708"/>
      <c r="AS20" s="709"/>
      <c r="AT20" s="707">
        <v>1591</v>
      </c>
      <c r="AU20" s="709"/>
      <c r="AV20" s="690">
        <v>1231575</v>
      </c>
      <c r="AW20" s="691"/>
      <c r="AX20" s="691"/>
      <c r="AY20" s="690">
        <v>535280</v>
      </c>
      <c r="AZ20" s="691"/>
      <c r="BA20" s="713"/>
    </row>
    <row r="21" spans="1:53" ht="26.25" customHeight="1" x14ac:dyDescent="0.2">
      <c r="A21" s="716"/>
      <c r="B21" s="718" t="s">
        <v>417</v>
      </c>
      <c r="C21" s="719"/>
      <c r="D21" s="719"/>
      <c r="E21" s="719"/>
      <c r="F21" s="720"/>
      <c r="G21" s="690">
        <f t="shared" si="14"/>
        <v>0</v>
      </c>
      <c r="H21" s="691"/>
      <c r="I21" s="691"/>
      <c r="J21" s="692"/>
      <c r="K21" s="690">
        <f t="shared" si="15"/>
        <v>0</v>
      </c>
      <c r="L21" s="692"/>
      <c r="M21" s="690">
        <f t="shared" si="16"/>
        <v>0</v>
      </c>
      <c r="N21" s="691"/>
      <c r="O21" s="691"/>
      <c r="P21" s="692"/>
      <c r="Q21" s="690">
        <f t="shared" si="17"/>
        <v>0</v>
      </c>
      <c r="R21" s="691"/>
      <c r="S21" s="691"/>
      <c r="T21" s="692"/>
      <c r="U21" s="707">
        <f t="shared" si="18"/>
        <v>0</v>
      </c>
      <c r="V21" s="708"/>
      <c r="W21" s="709"/>
      <c r="X21" s="700">
        <v>0</v>
      </c>
      <c r="Y21" s="700"/>
      <c r="Z21" s="700">
        <v>0</v>
      </c>
      <c r="AA21" s="700"/>
      <c r="AB21" s="700"/>
      <c r="AC21" s="700">
        <v>0</v>
      </c>
      <c r="AD21" s="700"/>
      <c r="AE21" s="700"/>
      <c r="AF21" s="707">
        <f t="shared" si="19"/>
        <v>0</v>
      </c>
      <c r="AG21" s="708"/>
      <c r="AH21" s="709"/>
      <c r="AI21" s="700">
        <v>0</v>
      </c>
      <c r="AJ21" s="700"/>
      <c r="AK21" s="700">
        <v>0</v>
      </c>
      <c r="AL21" s="700"/>
      <c r="AM21" s="700"/>
      <c r="AN21" s="707">
        <v>0</v>
      </c>
      <c r="AO21" s="708"/>
      <c r="AP21" s="709"/>
      <c r="AQ21" s="707">
        <f t="shared" si="20"/>
        <v>0</v>
      </c>
      <c r="AR21" s="708"/>
      <c r="AS21" s="709"/>
      <c r="AT21" s="707">
        <v>0</v>
      </c>
      <c r="AU21" s="709"/>
      <c r="AV21" s="690">
        <v>0</v>
      </c>
      <c r="AW21" s="691"/>
      <c r="AX21" s="691"/>
      <c r="AY21" s="690">
        <v>0</v>
      </c>
      <c r="AZ21" s="691"/>
      <c r="BA21" s="713"/>
    </row>
    <row r="22" spans="1:53" ht="26.25" customHeight="1" x14ac:dyDescent="0.2">
      <c r="A22" s="716" t="s">
        <v>127</v>
      </c>
      <c r="B22" s="704" t="s">
        <v>0</v>
      </c>
      <c r="C22" s="704"/>
      <c r="D22" s="704"/>
      <c r="E22" s="704"/>
      <c r="F22" s="704"/>
      <c r="G22" s="687">
        <f>SUM(G23:J25)</f>
        <v>148010</v>
      </c>
      <c r="H22" s="688"/>
      <c r="I22" s="688"/>
      <c r="J22" s="689"/>
      <c r="K22" s="687">
        <f>SUM(K23:L25)</f>
        <v>2140</v>
      </c>
      <c r="L22" s="689"/>
      <c r="M22" s="687">
        <f t="shared" ref="M22" si="21">SUM(M23:P25)</f>
        <v>107234</v>
      </c>
      <c r="N22" s="688"/>
      <c r="O22" s="688"/>
      <c r="P22" s="689"/>
      <c r="Q22" s="687">
        <f t="shared" ref="Q22" si="22">SUM(Q23:T25)</f>
        <v>40776</v>
      </c>
      <c r="R22" s="688"/>
      <c r="S22" s="688"/>
      <c r="T22" s="689"/>
      <c r="U22" s="687">
        <f>SUM(U23:W25)</f>
        <v>78195</v>
      </c>
      <c r="V22" s="706"/>
      <c r="W22" s="702"/>
      <c r="X22" s="687">
        <f>SUM(X23:Y25)</f>
        <v>810</v>
      </c>
      <c r="Y22" s="702"/>
      <c r="Z22" s="687">
        <f>SUM(Z23:AB25)</f>
        <v>52997</v>
      </c>
      <c r="AA22" s="706"/>
      <c r="AB22" s="702"/>
      <c r="AC22" s="687">
        <f>SUM(AC23:AE25)</f>
        <v>25198</v>
      </c>
      <c r="AD22" s="706"/>
      <c r="AE22" s="702"/>
      <c r="AF22" s="687">
        <f>SUM(AF23:AH25)</f>
        <v>3699</v>
      </c>
      <c r="AG22" s="706"/>
      <c r="AH22" s="702"/>
      <c r="AI22" s="687">
        <f>SUM(AI23:AJ25)</f>
        <v>81</v>
      </c>
      <c r="AJ22" s="702"/>
      <c r="AK22" s="687">
        <f>SUM(AK23:AM25)</f>
        <v>2869</v>
      </c>
      <c r="AL22" s="706"/>
      <c r="AM22" s="702"/>
      <c r="AN22" s="687">
        <f>SUM(AN23:AP25)</f>
        <v>830</v>
      </c>
      <c r="AO22" s="706"/>
      <c r="AP22" s="702"/>
      <c r="AQ22" s="687">
        <f>SUM(AQ23:AS25)</f>
        <v>66116</v>
      </c>
      <c r="AR22" s="706"/>
      <c r="AS22" s="702"/>
      <c r="AT22" s="687">
        <f>SUM(AT23:AU25)</f>
        <v>1249</v>
      </c>
      <c r="AU22" s="702"/>
      <c r="AV22" s="687">
        <f>SUM(AV23:AX25)</f>
        <v>51368</v>
      </c>
      <c r="AW22" s="706"/>
      <c r="AX22" s="702"/>
      <c r="AY22" s="687">
        <f>SUM(AY23:BA25)</f>
        <v>14748</v>
      </c>
      <c r="AZ22" s="706"/>
      <c r="BA22" s="715"/>
    </row>
    <row r="23" spans="1:53" ht="26.25" customHeight="1" x14ac:dyDescent="0.2">
      <c r="A23" s="716"/>
      <c r="B23" s="718" t="s">
        <v>418</v>
      </c>
      <c r="C23" s="719"/>
      <c r="D23" s="719"/>
      <c r="E23" s="719"/>
      <c r="F23" s="720"/>
      <c r="G23" s="690">
        <f>M23+Q23</f>
        <v>95704</v>
      </c>
      <c r="H23" s="691"/>
      <c r="I23" s="691"/>
      <c r="J23" s="692"/>
      <c r="K23" s="690">
        <f>X23+AI23+AT23</f>
        <v>437</v>
      </c>
      <c r="L23" s="692"/>
      <c r="M23" s="690">
        <f>Z23+AK23+AV23</f>
        <v>56998</v>
      </c>
      <c r="N23" s="691"/>
      <c r="O23" s="691"/>
      <c r="P23" s="692"/>
      <c r="Q23" s="690">
        <f>AC23+AN23+AY23</f>
        <v>38706</v>
      </c>
      <c r="R23" s="691"/>
      <c r="S23" s="691"/>
      <c r="T23" s="692"/>
      <c r="U23" s="707">
        <f>Z23+AC23</f>
        <v>46149</v>
      </c>
      <c r="V23" s="708"/>
      <c r="W23" s="709"/>
      <c r="X23" s="700">
        <v>236</v>
      </c>
      <c r="Y23" s="700"/>
      <c r="Z23" s="700">
        <v>21851</v>
      </c>
      <c r="AA23" s="700"/>
      <c r="AB23" s="700"/>
      <c r="AC23" s="700">
        <v>24298</v>
      </c>
      <c r="AD23" s="700"/>
      <c r="AE23" s="700"/>
      <c r="AF23" s="707">
        <f>AK23+AN23</f>
        <v>1354</v>
      </c>
      <c r="AG23" s="708"/>
      <c r="AH23" s="709"/>
      <c r="AI23" s="700">
        <v>11</v>
      </c>
      <c r="AJ23" s="700"/>
      <c r="AK23" s="700">
        <v>524</v>
      </c>
      <c r="AL23" s="700"/>
      <c r="AM23" s="700"/>
      <c r="AN23" s="707">
        <v>830</v>
      </c>
      <c r="AO23" s="708"/>
      <c r="AP23" s="709"/>
      <c r="AQ23" s="707">
        <f>AV23+AY23</f>
        <v>48201</v>
      </c>
      <c r="AR23" s="708"/>
      <c r="AS23" s="709"/>
      <c r="AT23" s="700">
        <v>190</v>
      </c>
      <c r="AU23" s="700"/>
      <c r="AV23" s="690">
        <v>34623</v>
      </c>
      <c r="AW23" s="691"/>
      <c r="AX23" s="691"/>
      <c r="AY23" s="690">
        <v>13578</v>
      </c>
      <c r="AZ23" s="691"/>
      <c r="BA23" s="713"/>
    </row>
    <row r="24" spans="1:53" ht="26.25" customHeight="1" x14ac:dyDescent="0.2">
      <c r="A24" s="716"/>
      <c r="B24" s="718" t="s">
        <v>408</v>
      </c>
      <c r="C24" s="719"/>
      <c r="D24" s="719"/>
      <c r="E24" s="719"/>
      <c r="F24" s="720"/>
      <c r="G24" s="690">
        <f t="shared" ref="G24:G25" si="23">M24+Q24</f>
        <v>49976</v>
      </c>
      <c r="H24" s="691"/>
      <c r="I24" s="691"/>
      <c r="J24" s="692"/>
      <c r="K24" s="690">
        <f t="shared" ref="K24:K25" si="24">X24+AI24+AT24</f>
        <v>1295</v>
      </c>
      <c r="L24" s="692"/>
      <c r="M24" s="690">
        <f t="shared" ref="M24:M25" si="25">Z24+AK24+AV24</f>
        <v>48806</v>
      </c>
      <c r="N24" s="691"/>
      <c r="O24" s="691"/>
      <c r="P24" s="692"/>
      <c r="Q24" s="690">
        <f t="shared" ref="Q24:Q25" si="26">AC24+AN24+AY24</f>
        <v>1170</v>
      </c>
      <c r="R24" s="691"/>
      <c r="S24" s="691"/>
      <c r="T24" s="692"/>
      <c r="U24" s="707">
        <f t="shared" ref="U24:U25" si="27">Z24+AC24</f>
        <v>30000</v>
      </c>
      <c r="V24" s="708"/>
      <c r="W24" s="709"/>
      <c r="X24" s="700">
        <v>490</v>
      </c>
      <c r="Y24" s="700"/>
      <c r="Z24" s="700">
        <v>30000</v>
      </c>
      <c r="AA24" s="700"/>
      <c r="AB24" s="700"/>
      <c r="AC24" s="700">
        <v>0</v>
      </c>
      <c r="AD24" s="700"/>
      <c r="AE24" s="700"/>
      <c r="AF24" s="707">
        <f t="shared" ref="AF24:AF25" si="28">AK24+AN24</f>
        <v>2248</v>
      </c>
      <c r="AG24" s="708"/>
      <c r="AH24" s="709"/>
      <c r="AI24" s="700">
        <v>50</v>
      </c>
      <c r="AJ24" s="700"/>
      <c r="AK24" s="700">
        <v>2248</v>
      </c>
      <c r="AL24" s="700"/>
      <c r="AM24" s="700"/>
      <c r="AN24" s="707">
        <v>0</v>
      </c>
      <c r="AO24" s="708"/>
      <c r="AP24" s="709"/>
      <c r="AQ24" s="707">
        <f t="shared" ref="AQ24:AQ25" si="29">AV24+AY24</f>
        <v>17728</v>
      </c>
      <c r="AR24" s="708"/>
      <c r="AS24" s="709"/>
      <c r="AT24" s="700">
        <v>755</v>
      </c>
      <c r="AU24" s="700"/>
      <c r="AV24" s="690">
        <v>16558</v>
      </c>
      <c r="AW24" s="691"/>
      <c r="AX24" s="691"/>
      <c r="AY24" s="690">
        <v>1170</v>
      </c>
      <c r="AZ24" s="691"/>
      <c r="BA24" s="713"/>
    </row>
    <row r="25" spans="1:53" ht="26.25" customHeight="1" x14ac:dyDescent="0.2">
      <c r="A25" s="717"/>
      <c r="B25" s="721" t="s">
        <v>128</v>
      </c>
      <c r="C25" s="722"/>
      <c r="D25" s="722"/>
      <c r="E25" s="722"/>
      <c r="F25" s="723"/>
      <c r="G25" s="693">
        <f t="shared" si="23"/>
        <v>2330</v>
      </c>
      <c r="H25" s="694"/>
      <c r="I25" s="694"/>
      <c r="J25" s="695"/>
      <c r="K25" s="693">
        <f t="shared" si="24"/>
        <v>408</v>
      </c>
      <c r="L25" s="695"/>
      <c r="M25" s="693">
        <f t="shared" si="25"/>
        <v>1430</v>
      </c>
      <c r="N25" s="694"/>
      <c r="O25" s="694"/>
      <c r="P25" s="695"/>
      <c r="Q25" s="693">
        <f t="shared" si="26"/>
        <v>900</v>
      </c>
      <c r="R25" s="694"/>
      <c r="S25" s="694"/>
      <c r="T25" s="695"/>
      <c r="U25" s="710">
        <f t="shared" si="27"/>
        <v>2046</v>
      </c>
      <c r="V25" s="711"/>
      <c r="W25" s="712"/>
      <c r="X25" s="703">
        <v>84</v>
      </c>
      <c r="Y25" s="703"/>
      <c r="Z25" s="703">
        <v>1146</v>
      </c>
      <c r="AA25" s="703"/>
      <c r="AB25" s="703"/>
      <c r="AC25" s="703">
        <v>900</v>
      </c>
      <c r="AD25" s="703"/>
      <c r="AE25" s="703"/>
      <c r="AF25" s="710">
        <f t="shared" si="28"/>
        <v>97</v>
      </c>
      <c r="AG25" s="711"/>
      <c r="AH25" s="712"/>
      <c r="AI25" s="703">
        <v>20</v>
      </c>
      <c r="AJ25" s="703"/>
      <c r="AK25" s="703">
        <v>97</v>
      </c>
      <c r="AL25" s="703"/>
      <c r="AM25" s="703"/>
      <c r="AN25" s="710">
        <v>0</v>
      </c>
      <c r="AO25" s="711"/>
      <c r="AP25" s="712"/>
      <c r="AQ25" s="710">
        <f t="shared" si="29"/>
        <v>187</v>
      </c>
      <c r="AR25" s="711"/>
      <c r="AS25" s="712"/>
      <c r="AT25" s="703">
        <v>304</v>
      </c>
      <c r="AU25" s="703"/>
      <c r="AV25" s="693">
        <v>187</v>
      </c>
      <c r="AW25" s="694"/>
      <c r="AX25" s="694"/>
      <c r="AY25" s="693">
        <v>0</v>
      </c>
      <c r="AZ25" s="694"/>
      <c r="BA25" s="714"/>
    </row>
  </sheetData>
  <mergeCells count="290">
    <mergeCell ref="G3:AF3"/>
    <mergeCell ref="AG3:BA3"/>
    <mergeCell ref="AA5:AB5"/>
    <mergeCell ref="AC5:AD5"/>
    <mergeCell ref="AE5:AF5"/>
    <mergeCell ref="AG4:AI4"/>
    <mergeCell ref="AG5:AI5"/>
    <mergeCell ref="AJ4:AL4"/>
    <mergeCell ref="AM4:AO4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G4:H4"/>
    <mergeCell ref="G5:H5"/>
    <mergeCell ref="I4:J4"/>
    <mergeCell ref="K4:L4"/>
    <mergeCell ref="AY4:BA4"/>
    <mergeCell ref="AJ5:AL5"/>
    <mergeCell ref="G11:T11"/>
    <mergeCell ref="AY12:BA12"/>
    <mergeCell ref="AI12:AJ12"/>
    <mergeCell ref="A11:F12"/>
    <mergeCell ref="AY13:BA13"/>
    <mergeCell ref="Z13:AB13"/>
    <mergeCell ref="AI13:AJ13"/>
    <mergeCell ref="AY14:BA14"/>
    <mergeCell ref="O4:P4"/>
    <mergeCell ref="Q4:R4"/>
    <mergeCell ref="S4:T4"/>
    <mergeCell ref="U4:V4"/>
    <mergeCell ref="W4:X4"/>
    <mergeCell ref="Y4:Z4"/>
    <mergeCell ref="AA4:AB4"/>
    <mergeCell ref="AC4:AD4"/>
    <mergeCell ref="AM5:AO5"/>
    <mergeCell ref="A3:C4"/>
    <mergeCell ref="A5:C5"/>
    <mergeCell ref="D3:F4"/>
    <mergeCell ref="D5:F5"/>
    <mergeCell ref="M4:N4"/>
    <mergeCell ref="AC14:AE14"/>
    <mergeCell ref="AK14:AM14"/>
    <mergeCell ref="Z20:AB20"/>
    <mergeCell ref="Z21:AB21"/>
    <mergeCell ref="Z22:AB22"/>
    <mergeCell ref="AS4:AU4"/>
    <mergeCell ref="AV4:AX4"/>
    <mergeCell ref="AP4:AR4"/>
    <mergeCell ref="AV5:AX5"/>
    <mergeCell ref="AY5:BA5"/>
    <mergeCell ref="AE4:AF4"/>
    <mergeCell ref="AP5:AR5"/>
    <mergeCell ref="AS5:AU5"/>
    <mergeCell ref="AQ11:BA11"/>
    <mergeCell ref="AF11:AP11"/>
    <mergeCell ref="AK15:AM15"/>
    <mergeCell ref="AC16:AE16"/>
    <mergeCell ref="AK16:AM16"/>
    <mergeCell ref="AC17:AE17"/>
    <mergeCell ref="AK17:AM17"/>
    <mergeCell ref="AI15:AJ15"/>
    <mergeCell ref="AI16:AJ16"/>
    <mergeCell ref="AI17:AJ17"/>
    <mergeCell ref="AK12:AM12"/>
    <mergeCell ref="AC13:AE13"/>
    <mergeCell ref="AK13:AM13"/>
    <mergeCell ref="A22:A25"/>
    <mergeCell ref="B22:F22"/>
    <mergeCell ref="B23:F23"/>
    <mergeCell ref="B24:F24"/>
    <mergeCell ref="B25:F25"/>
    <mergeCell ref="A13:F13"/>
    <mergeCell ref="A14:A21"/>
    <mergeCell ref="B14:F14"/>
    <mergeCell ref="B15:F15"/>
    <mergeCell ref="B16:F16"/>
    <mergeCell ref="B17:F17"/>
    <mergeCell ref="B18:F18"/>
    <mergeCell ref="B19:F19"/>
    <mergeCell ref="B20:F20"/>
    <mergeCell ref="B21:F21"/>
    <mergeCell ref="AI14:AJ14"/>
    <mergeCell ref="AC12:AE12"/>
    <mergeCell ref="AK24:AM24"/>
    <mergeCell ref="AC25:AE25"/>
    <mergeCell ref="AK25:AM25"/>
    <mergeCell ref="AN12:AP12"/>
    <mergeCell ref="AN13:AP13"/>
    <mergeCell ref="AC21:AE21"/>
    <mergeCell ref="AK21:AM21"/>
    <mergeCell ref="AC22:AE22"/>
    <mergeCell ref="AK22:AM22"/>
    <mergeCell ref="AC23:AE23"/>
    <mergeCell ref="AK23:AM23"/>
    <mergeCell ref="AI21:AJ21"/>
    <mergeCell ref="AI22:AJ22"/>
    <mergeCell ref="AI23:AJ23"/>
    <mergeCell ref="AC18:AE18"/>
    <mergeCell ref="AK18:AM18"/>
    <mergeCell ref="AC19:AE19"/>
    <mergeCell ref="AK19:AM19"/>
    <mergeCell ref="AC20:AE20"/>
    <mergeCell ref="AK20:AM20"/>
    <mergeCell ref="AI18:AJ18"/>
    <mergeCell ref="AI19:AJ19"/>
    <mergeCell ref="AI20:AJ20"/>
    <mergeCell ref="AC15:AE15"/>
    <mergeCell ref="AT17:AU17"/>
    <mergeCell ref="AT18:AU18"/>
    <mergeCell ref="AT19:AU19"/>
    <mergeCell ref="AT20:AU20"/>
    <mergeCell ref="AN23:AP23"/>
    <mergeCell ref="AN24:AP24"/>
    <mergeCell ref="AN25:AP25"/>
    <mergeCell ref="AT16:AU16"/>
    <mergeCell ref="AN14:AP14"/>
    <mergeCell ref="AN15:AP15"/>
    <mergeCell ref="AN16:AP16"/>
    <mergeCell ref="AN17:AP17"/>
    <mergeCell ref="AN18:AP18"/>
    <mergeCell ref="AN19:AP19"/>
    <mergeCell ref="AN20:AP20"/>
    <mergeCell ref="AN21:AP21"/>
    <mergeCell ref="AN22:AP22"/>
    <mergeCell ref="AY24:BA24"/>
    <mergeCell ref="AY25:BA25"/>
    <mergeCell ref="AV12:AX12"/>
    <mergeCell ref="AV13:AX13"/>
    <mergeCell ref="AV14:AX14"/>
    <mergeCell ref="AV15:AX15"/>
    <mergeCell ref="AV16:AX16"/>
    <mergeCell ref="AV17:AX17"/>
    <mergeCell ref="AV18:AX18"/>
    <mergeCell ref="AV19:AX19"/>
    <mergeCell ref="AV20:AX20"/>
    <mergeCell ref="AV21:AX21"/>
    <mergeCell ref="AV22:AX22"/>
    <mergeCell ref="AV23:AX23"/>
    <mergeCell ref="AV24:AX24"/>
    <mergeCell ref="AV25:AX25"/>
    <mergeCell ref="AY15:BA15"/>
    <mergeCell ref="AY16:BA16"/>
    <mergeCell ref="AY17:BA17"/>
    <mergeCell ref="AY18:BA18"/>
    <mergeCell ref="AY19:BA19"/>
    <mergeCell ref="AY20:BA20"/>
    <mergeCell ref="AY21:BA21"/>
    <mergeCell ref="AY22:BA22"/>
    <mergeCell ref="AY23:BA23"/>
    <mergeCell ref="AT21:AU21"/>
    <mergeCell ref="AT22:AU22"/>
    <mergeCell ref="AT23:AU23"/>
    <mergeCell ref="AT24:AU24"/>
    <mergeCell ref="AT25:AU25"/>
    <mergeCell ref="AQ12:AS12"/>
    <mergeCell ref="AQ13:AS13"/>
    <mergeCell ref="AQ14:AS14"/>
    <mergeCell ref="AQ15:AS15"/>
    <mergeCell ref="AQ16:AS16"/>
    <mergeCell ref="AQ17:AS17"/>
    <mergeCell ref="AQ18:AS18"/>
    <mergeCell ref="AQ19:AS19"/>
    <mergeCell ref="AQ20:AS20"/>
    <mergeCell ref="AQ21:AS21"/>
    <mergeCell ref="AQ22:AS22"/>
    <mergeCell ref="AQ23:AS23"/>
    <mergeCell ref="AQ24:AS24"/>
    <mergeCell ref="AQ25:AS25"/>
    <mergeCell ref="AT12:AU12"/>
    <mergeCell ref="AT13:AU13"/>
    <mergeCell ref="AT14:AU14"/>
    <mergeCell ref="AT15:AU15"/>
    <mergeCell ref="X20:Y20"/>
    <mergeCell ref="X21:Y21"/>
    <mergeCell ref="AI24:AJ24"/>
    <mergeCell ref="AI25:AJ25"/>
    <mergeCell ref="AF12:AH12"/>
    <mergeCell ref="AF13:AH13"/>
    <mergeCell ref="AF14:AH14"/>
    <mergeCell ref="AF15:AH15"/>
    <mergeCell ref="AF16:AH16"/>
    <mergeCell ref="AF17:AH17"/>
    <mergeCell ref="AF18:AH18"/>
    <mergeCell ref="AF19:AH19"/>
    <mergeCell ref="AF20:AH20"/>
    <mergeCell ref="AF21:AH21"/>
    <mergeCell ref="AF22:AH22"/>
    <mergeCell ref="AF23:AH23"/>
    <mergeCell ref="AF24:AH24"/>
    <mergeCell ref="AF25:AH25"/>
    <mergeCell ref="AC24:AE24"/>
    <mergeCell ref="Z12:AB12"/>
    <mergeCell ref="X12:Y12"/>
    <mergeCell ref="Z23:AB23"/>
    <mergeCell ref="Z24:AB24"/>
    <mergeCell ref="Z25:AB25"/>
    <mergeCell ref="X22:Y22"/>
    <mergeCell ref="X23:Y23"/>
    <mergeCell ref="X24:Y24"/>
    <mergeCell ref="X25:Y25"/>
    <mergeCell ref="U12:W12"/>
    <mergeCell ref="U13:W13"/>
    <mergeCell ref="U14:W14"/>
    <mergeCell ref="U15:W15"/>
    <mergeCell ref="U16:W16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X13:Y13"/>
    <mergeCell ref="X14:Y14"/>
    <mergeCell ref="X15:Y15"/>
    <mergeCell ref="X16:Y16"/>
    <mergeCell ref="X17:Y17"/>
    <mergeCell ref="X18:Y18"/>
    <mergeCell ref="G21:J21"/>
    <mergeCell ref="G22:J22"/>
    <mergeCell ref="G23:J23"/>
    <mergeCell ref="G24:J24"/>
    <mergeCell ref="G25:J25"/>
    <mergeCell ref="K20:L20"/>
    <mergeCell ref="K21:L21"/>
    <mergeCell ref="K22:L22"/>
    <mergeCell ref="K23:L23"/>
    <mergeCell ref="K24:L24"/>
    <mergeCell ref="K25:L25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U11:AE11"/>
    <mergeCell ref="K12:L12"/>
    <mergeCell ref="K13:L13"/>
    <mergeCell ref="K14:L14"/>
    <mergeCell ref="K15:L15"/>
    <mergeCell ref="K16:L16"/>
    <mergeCell ref="K17:L17"/>
    <mergeCell ref="K18:L18"/>
    <mergeCell ref="K19:L19"/>
    <mergeCell ref="M12:P12"/>
    <mergeCell ref="M13:P13"/>
    <mergeCell ref="M14:P14"/>
    <mergeCell ref="M15:P15"/>
    <mergeCell ref="M16:P16"/>
    <mergeCell ref="M17:P17"/>
    <mergeCell ref="M18:P18"/>
    <mergeCell ref="M19:P19"/>
    <mergeCell ref="X19:Y19"/>
    <mergeCell ref="Z14:AB14"/>
    <mergeCell ref="Z15:AB15"/>
    <mergeCell ref="Z16:AB16"/>
    <mergeCell ref="Z17:AB17"/>
    <mergeCell ref="Z18:AB18"/>
    <mergeCell ref="Z19:AB19"/>
    <mergeCell ref="M22:P22"/>
    <mergeCell ref="M23:P23"/>
    <mergeCell ref="M24:P24"/>
    <mergeCell ref="M25:P25"/>
    <mergeCell ref="Q12:T12"/>
    <mergeCell ref="Q13:T13"/>
    <mergeCell ref="Q14:T14"/>
    <mergeCell ref="Q15:T15"/>
    <mergeCell ref="Q16:T16"/>
    <mergeCell ref="Q17:T17"/>
    <mergeCell ref="Q18:T18"/>
    <mergeCell ref="Q19:T19"/>
    <mergeCell ref="Q20:T20"/>
    <mergeCell ref="Q21:T21"/>
    <mergeCell ref="Q22:T22"/>
    <mergeCell ref="Q23:T23"/>
    <mergeCell ref="Q24:T24"/>
    <mergeCell ref="Q25:T25"/>
    <mergeCell ref="M20:P20"/>
    <mergeCell ref="M21:P21"/>
  </mergeCells>
  <phoneticPr fontId="2"/>
  <pageMargins left="0.39370078740157483" right="0.19685039370078741" top="0.9055118110236221" bottom="0.70866141732283472" header="0.19685039370078741" footer="0.35433070866141736"/>
  <pageSetup paperSize="9" scale="68" firstPageNumber="27" orientation="landscape" useFirstPageNumber="1" r:id="rId1"/>
  <headerFooter alignWithMargins="0">
    <oddFooter>&amp;C&amp;"ＭＳ Ｐ明朝,標準"－&amp;P－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10</vt:i4>
      </vt:variant>
    </vt:vector>
  </HeadingPairs>
  <TitlesOfParts>
    <vt:vector size="25" baseType="lpstr">
      <vt:lpstr>中扉</vt:lpstr>
      <vt:lpstr>P20</vt:lpstr>
      <vt:lpstr>P21</vt:lpstr>
      <vt:lpstr>P22</vt:lpstr>
      <vt:lpstr>P23</vt:lpstr>
      <vt:lpstr>P24</vt:lpstr>
      <vt:lpstr>P25</vt:lpstr>
      <vt:lpstr>P26 </vt:lpstr>
      <vt:lpstr>P27</vt:lpstr>
      <vt:lpstr>P28</vt:lpstr>
      <vt:lpstr>P29 (比率)</vt:lpstr>
      <vt:lpstr>P30</vt:lpstr>
      <vt:lpstr>P31</vt:lpstr>
      <vt:lpstr>P32</vt:lpstr>
      <vt:lpstr>P33</vt:lpstr>
      <vt:lpstr>'P20'!Print_Area</vt:lpstr>
      <vt:lpstr>'P22'!Print_Area</vt:lpstr>
      <vt:lpstr>'P23'!Print_Area</vt:lpstr>
      <vt:lpstr>'P24'!Print_Area</vt:lpstr>
      <vt:lpstr>'P25'!Print_Area</vt:lpstr>
      <vt:lpstr>'P26 '!Print_Area</vt:lpstr>
      <vt:lpstr>'P28'!Print_Area</vt:lpstr>
      <vt:lpstr>'P29 (比率)'!Print_Area</vt:lpstr>
      <vt:lpstr>'P30'!Print_Area</vt:lpstr>
      <vt:lpstr>'P33'!Print_Area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2024-02-19T03:57:24Z</dcterms:created>
  <dcterms:modified xsi:type="dcterms:W3CDTF">2024-02-19T03:57:37Z</dcterms:modified>
</cp:coreProperties>
</file>